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MER\Desktop\CATLEYA\HAMER\CARTERA\POR COBRAR\MERQUEO\"/>
    </mc:Choice>
  </mc:AlternateContent>
  <xr:revisionPtr revIDLastSave="0" documentId="8_{ABC78481-06DE-4EB9-9136-CD7AF9420E14}" xr6:coauthVersionLast="47" xr6:coauthVersionMax="47" xr10:uidLastSave="{00000000-0000-0000-0000-000000000000}"/>
  <bookViews>
    <workbookView xWindow="-120" yWindow="-120" windowWidth="20730" windowHeight="11160" xr2:uid="{6F41E336-4601-48F3-B7B4-5821F3C25728}"/>
  </bookViews>
  <sheets>
    <sheet name="INFORME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5" i="2" l="1"/>
  <c r="E77" i="2"/>
  <c r="E74" i="2"/>
  <c r="E73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46" i="2"/>
  <c r="N40" i="2"/>
  <c r="H39" i="2"/>
  <c r="E79" i="2" s="1"/>
  <c r="G39" i="2"/>
  <c r="K39" i="2" s="1"/>
  <c r="M39" i="2" s="1"/>
  <c r="O39" i="2" s="1"/>
  <c r="H38" i="2"/>
  <c r="E78" i="2" s="1"/>
  <c r="G38" i="2"/>
  <c r="K37" i="2"/>
  <c r="M37" i="2" s="1"/>
  <c r="O37" i="2" s="1"/>
  <c r="H37" i="2"/>
  <c r="G37" i="2"/>
  <c r="H36" i="2"/>
  <c r="E76" i="2" s="1"/>
  <c r="G36" i="2"/>
  <c r="K36" i="2" s="1"/>
  <c r="M36" i="2" s="1"/>
  <c r="O36" i="2" s="1"/>
  <c r="H35" i="2"/>
  <c r="E75" i="2" s="1"/>
  <c r="G35" i="2"/>
  <c r="K35" i="2" s="1"/>
  <c r="M35" i="2" s="1"/>
  <c r="O35" i="2" s="1"/>
  <c r="H34" i="2"/>
  <c r="K34" i="2" s="1"/>
  <c r="M34" i="2" s="1"/>
  <c r="O34" i="2" s="1"/>
  <c r="G34" i="2"/>
  <c r="K33" i="2"/>
  <c r="M33" i="2" s="1"/>
  <c r="O33" i="2" s="1"/>
  <c r="H33" i="2"/>
  <c r="G33" i="2"/>
  <c r="H32" i="2"/>
  <c r="E72" i="2" s="1"/>
  <c r="G32" i="2"/>
  <c r="K32" i="2" s="1"/>
  <c r="M32" i="2" s="1"/>
  <c r="O32" i="2" s="1"/>
  <c r="H31" i="2"/>
  <c r="E71" i="2" s="1"/>
  <c r="G31" i="2"/>
  <c r="K31" i="2" s="1"/>
  <c r="M31" i="2" s="1"/>
  <c r="O31" i="2" s="1"/>
  <c r="K30" i="2"/>
  <c r="M30" i="2" s="1"/>
  <c r="O30" i="2" s="1"/>
  <c r="H30" i="2"/>
  <c r="E70" i="2" s="1"/>
  <c r="G30" i="2"/>
  <c r="M29" i="2"/>
  <c r="O29" i="2" s="1"/>
  <c r="K29" i="2"/>
  <c r="H29" i="2"/>
  <c r="G29" i="2"/>
  <c r="O28" i="2"/>
  <c r="M28" i="2"/>
  <c r="K28" i="2"/>
  <c r="M27" i="2"/>
  <c r="O27" i="2" s="1"/>
  <c r="K27" i="2"/>
  <c r="K26" i="2"/>
  <c r="M26" i="2" s="1"/>
  <c r="O26" i="2" s="1"/>
  <c r="K25" i="2"/>
  <c r="M25" i="2" s="1"/>
  <c r="O25" i="2" s="1"/>
  <c r="O24" i="2"/>
  <c r="M24" i="2"/>
  <c r="K24" i="2"/>
  <c r="M23" i="2"/>
  <c r="O23" i="2" s="1"/>
  <c r="K23" i="2"/>
  <c r="H23" i="2"/>
  <c r="G23" i="2"/>
  <c r="H22" i="2"/>
  <c r="G22" i="2"/>
  <c r="K22" i="2" s="1"/>
  <c r="M22" i="2" s="1"/>
  <c r="O22" i="2" s="1"/>
  <c r="H21" i="2"/>
  <c r="G21" i="2"/>
  <c r="K21" i="2" s="1"/>
  <c r="M21" i="2" s="1"/>
  <c r="O21" i="2" s="1"/>
  <c r="K20" i="2"/>
  <c r="M20" i="2" s="1"/>
  <c r="O20" i="2" s="1"/>
  <c r="K19" i="2"/>
  <c r="M19" i="2" s="1"/>
  <c r="O19" i="2" s="1"/>
  <c r="O18" i="2"/>
  <c r="M18" i="2"/>
  <c r="K18" i="2"/>
  <c r="M17" i="2"/>
  <c r="O17" i="2" s="1"/>
  <c r="K17" i="2"/>
  <c r="K16" i="2"/>
  <c r="M16" i="2" s="1"/>
  <c r="O16" i="2" s="1"/>
  <c r="K15" i="2"/>
  <c r="M15" i="2" s="1"/>
  <c r="O15" i="2" s="1"/>
  <c r="O14" i="2"/>
  <c r="M14" i="2"/>
  <c r="K14" i="2"/>
  <c r="M13" i="2"/>
  <c r="O13" i="2" s="1"/>
  <c r="K13" i="2"/>
  <c r="H13" i="2"/>
  <c r="G13" i="2"/>
  <c r="H12" i="2"/>
  <c r="G12" i="2"/>
  <c r="K12" i="2" s="1"/>
  <c r="M12" i="2" s="1"/>
  <c r="O12" i="2" s="1"/>
  <c r="K11" i="2"/>
  <c r="M11" i="2" s="1"/>
  <c r="O11" i="2" s="1"/>
  <c r="H10" i="2"/>
  <c r="G10" i="2"/>
  <c r="K10" i="2" s="1"/>
  <c r="M10" i="2" s="1"/>
  <c r="O10" i="2" s="1"/>
  <c r="H9" i="2"/>
  <c r="G9" i="2"/>
  <c r="K9" i="2" s="1"/>
  <c r="M9" i="2" s="1"/>
  <c r="O9" i="2" s="1"/>
  <c r="K8" i="2"/>
  <c r="M8" i="2" s="1"/>
  <c r="O8" i="2" s="1"/>
  <c r="K7" i="2"/>
  <c r="M7" i="2" s="1"/>
  <c r="O7" i="2" s="1"/>
  <c r="H6" i="2"/>
  <c r="G6" i="2"/>
  <c r="K6" i="2" s="1"/>
  <c r="M6" i="2" s="1"/>
  <c r="O6" i="2" s="1"/>
  <c r="H5" i="2"/>
  <c r="G5" i="2"/>
  <c r="K5" i="2" s="1"/>
  <c r="M5" i="2" s="1"/>
  <c r="O5" i="2" s="1"/>
  <c r="K4" i="2"/>
  <c r="M4" i="2" s="1"/>
  <c r="O4" i="2" s="1"/>
  <c r="G4" i="2"/>
  <c r="L3" i="2"/>
  <c r="K3" i="2"/>
  <c r="M3" i="2" s="1"/>
  <c r="O3" i="2" s="1"/>
  <c r="L2" i="2"/>
  <c r="K2" i="2"/>
  <c r="M2" i="2" s="1"/>
  <c r="H2" i="2"/>
  <c r="G2" i="2"/>
  <c r="O2" i="2" l="1"/>
  <c r="K38" i="2"/>
  <c r="M38" i="2" s="1"/>
  <c r="O38" i="2" s="1"/>
  <c r="E50" i="2"/>
  <c r="E80" i="2" s="1"/>
  <c r="M40" i="2" l="1"/>
  <c r="O4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HAMER</author>
  </authors>
  <commentList>
    <comment ref="J4" authorId="0" shapeId="0" xr:uid="{CBC9B033-AC81-45C6-B4AE-A66A5E945C94}">
      <text>
        <r>
          <rPr>
            <b/>
            <sz val="9"/>
            <color indexed="81"/>
            <rFont val="Tahoma"/>
            <family val="2"/>
          </rPr>
          <t>HAMER:</t>
        </r>
        <r>
          <rPr>
            <sz val="9"/>
            <color indexed="81"/>
            <rFont val="Tahoma"/>
            <family val="2"/>
          </rPr>
          <t xml:space="preserve">
DESCUENTOS COMERCIALES NOVIEMBRE</t>
        </r>
      </text>
    </comment>
    <comment ref="J5" authorId="0" shapeId="0" xr:uid="{CA9A6276-263A-4C5F-BD92-C36D5A05DA4E}">
      <text>
        <r>
          <rPr>
            <b/>
            <sz val="9"/>
            <color indexed="81"/>
            <rFont val="Tahoma"/>
            <family val="2"/>
          </rPr>
          <t>HAMER:</t>
        </r>
        <r>
          <rPr>
            <sz val="9"/>
            <color indexed="81"/>
            <rFont val="Tahoma"/>
            <family val="2"/>
          </rPr>
          <t xml:space="preserve">
FALTANE 1UND DETERGENTE 4000ML Y 1UND BLANQUEADOR DE 2000ML</t>
        </r>
      </text>
    </comment>
    <comment ref="J6" authorId="0" shapeId="0" xr:uid="{EC9DE6A5-B354-46A7-8553-9C2C289D92D1}">
      <text>
        <r>
          <rPr>
            <b/>
            <sz val="9"/>
            <color indexed="81"/>
            <rFont val="Tahoma"/>
            <family val="2"/>
          </rPr>
          <t>HAMER:</t>
        </r>
        <r>
          <rPr>
            <sz val="9"/>
            <color indexed="81"/>
            <rFont val="Tahoma"/>
            <family val="2"/>
          </rPr>
          <t xml:space="preserve">
FALTANTE 1UND  BLANQUEADOR</t>
        </r>
      </text>
    </comment>
    <comment ref="J9" authorId="0" shapeId="0" xr:uid="{C7D64492-A928-4A17-ABEC-981A324DAB85}">
      <text>
        <r>
          <rPr>
            <b/>
            <sz val="9"/>
            <color indexed="81"/>
            <rFont val="Tahoma"/>
            <family val="2"/>
          </rPr>
          <t>HAMER:</t>
        </r>
        <r>
          <rPr>
            <sz val="9"/>
            <color indexed="81"/>
            <rFont val="Tahoma"/>
            <family val="2"/>
          </rPr>
          <t xml:space="preserve">
DESCUENTO COMERCIAL OCTUBRE
</t>
        </r>
      </text>
    </comment>
    <comment ref="J10" authorId="0" shapeId="0" xr:uid="{DFF086C2-BBD9-4DFC-B7DC-B612270BB8E9}">
      <text>
        <r>
          <rPr>
            <b/>
            <sz val="9"/>
            <color indexed="81"/>
            <rFont val="Tahoma"/>
            <family val="2"/>
          </rPr>
          <t>HAMER:</t>
        </r>
        <r>
          <rPr>
            <sz val="9"/>
            <color indexed="81"/>
            <rFont val="Tahoma"/>
            <family val="2"/>
          </rPr>
          <t xml:space="preserve">
FALTANTE 50 JABON LIQUIDO AZUL</t>
        </r>
      </text>
    </comment>
    <comment ref="J26" authorId="0" shapeId="0" xr:uid="{2EF413B9-43D4-4521-AD5B-6E58B112D0B5}">
      <text>
        <r>
          <rPr>
            <b/>
            <sz val="9"/>
            <color indexed="81"/>
            <rFont val="Tahoma"/>
            <family val="2"/>
          </rPr>
          <t>HAMER:</t>
        </r>
        <r>
          <rPr>
            <sz val="9"/>
            <color indexed="81"/>
            <rFont val="Tahoma"/>
            <family val="2"/>
          </rPr>
          <t xml:space="preserve">
DESCUENTOS COMERCIALES DICIEMBRE-ENERO</t>
        </r>
      </text>
    </comment>
    <comment ref="J31" authorId="0" shapeId="0" xr:uid="{F8C66F3B-5730-499A-9015-16D394B4A3FB}">
      <text>
        <r>
          <rPr>
            <b/>
            <sz val="9"/>
            <color indexed="81"/>
            <rFont val="Tahoma"/>
            <family val="2"/>
          </rPr>
          <t>HAMER:</t>
        </r>
        <r>
          <rPr>
            <sz val="9"/>
            <color indexed="81"/>
            <rFont val="Tahoma"/>
            <family val="2"/>
          </rPr>
          <t xml:space="preserve">
DEVOLUCION 50 JABON LIQUIDO
</t>
        </r>
      </text>
    </comment>
    <comment ref="J32" authorId="0" shapeId="0" xr:uid="{02E19099-AF91-4B44-8CEA-1954D9B84E6C}">
      <text>
        <r>
          <rPr>
            <b/>
            <sz val="9"/>
            <color indexed="81"/>
            <rFont val="Tahoma"/>
            <family val="2"/>
          </rPr>
          <t>HAMER:</t>
        </r>
        <r>
          <rPr>
            <sz val="9"/>
            <color indexed="81"/>
            <rFont val="Tahoma"/>
            <family val="2"/>
          </rPr>
          <t xml:space="preserve">
DEVOLUCIÓN 60 JABON LIQUIDO AZUL</t>
        </r>
      </text>
    </comment>
    <comment ref="J35" authorId="0" shapeId="0" xr:uid="{F311BA00-CEC9-488C-97A5-464220CBC9B2}">
      <text>
        <r>
          <rPr>
            <b/>
            <sz val="9"/>
            <color indexed="81"/>
            <rFont val="Tahoma"/>
            <family val="2"/>
          </rPr>
          <t>HAMER:</t>
        </r>
        <r>
          <rPr>
            <sz val="9"/>
            <color indexed="81"/>
            <rFont val="Tahoma"/>
            <family val="2"/>
          </rPr>
          <t xml:space="preserve">
DEVOLUCION 60 JABON LIQUIDO AZUL</t>
        </r>
      </text>
    </comment>
    <comment ref="J36" authorId="0" shapeId="0" xr:uid="{07A39C50-9A8B-47E8-94FE-D1CD6A45D1F4}">
      <text>
        <r>
          <rPr>
            <b/>
            <sz val="9"/>
            <color indexed="81"/>
            <rFont val="Tahoma"/>
            <family val="2"/>
          </rPr>
          <t>HAMER:</t>
        </r>
        <r>
          <rPr>
            <sz val="9"/>
            <color indexed="81"/>
            <rFont val="Tahoma"/>
            <family val="2"/>
          </rPr>
          <t xml:space="preserve">
DEVOLUCION 1UND DETERGENTE X4000ML, 40UND JABON LIQUIDO Y 4UND SUAVIZANTE 3000ML</t>
        </r>
      </text>
    </comment>
    <comment ref="J37" authorId="0" shapeId="0" xr:uid="{7BD99383-593D-41E0-82A8-BCDBE938CBA1}">
      <text>
        <r>
          <rPr>
            <b/>
            <sz val="9"/>
            <color indexed="81"/>
            <rFont val="Tahoma"/>
            <family val="2"/>
          </rPr>
          <t>HAMER:</t>
        </r>
        <r>
          <rPr>
            <sz val="9"/>
            <color indexed="81"/>
            <rFont val="Tahoma"/>
            <family val="2"/>
          </rPr>
          <t xml:space="preserve">
DEVOLUCION 4 SUAVIZANTE 3000ML
</t>
        </r>
      </text>
    </comment>
    <comment ref="J38" authorId="0" shapeId="0" xr:uid="{31E5C463-0065-4E67-B9EB-CFD2C6F2972C}">
      <text>
        <r>
          <rPr>
            <b/>
            <sz val="9"/>
            <color indexed="81"/>
            <rFont val="Tahoma"/>
            <family val="2"/>
          </rPr>
          <t>HAMER:</t>
        </r>
        <r>
          <rPr>
            <sz val="9"/>
            <color indexed="81"/>
            <rFont val="Tahoma"/>
            <family val="2"/>
          </rPr>
          <t xml:space="preserve">
DEVOLUCION DETERGENTE LIQUIDO COCO 10UND</t>
        </r>
      </text>
    </comment>
    <comment ref="J39" authorId="0" shapeId="0" xr:uid="{27B1B434-BCBE-4967-8D53-4DF1C238619F}">
      <text>
        <r>
          <rPr>
            <b/>
            <sz val="9"/>
            <color indexed="81"/>
            <rFont val="Tahoma"/>
            <family val="2"/>
          </rPr>
          <t>HAMER:</t>
        </r>
        <r>
          <rPr>
            <sz val="9"/>
            <color indexed="81"/>
            <rFont val="Tahoma"/>
            <family val="2"/>
          </rPr>
          <t xml:space="preserve">
DEVOLUCION SUAVIZANTE 3000ML</t>
        </r>
      </text>
    </comment>
  </commentList>
</comments>
</file>

<file path=xl/sharedStrings.xml><?xml version="1.0" encoding="utf-8"?>
<sst xmlns="http://schemas.openxmlformats.org/spreadsheetml/2006/main" count="188" uniqueCount="48">
  <si>
    <t>Factura</t>
  </si>
  <si>
    <t>Fecha</t>
  </si>
  <si>
    <t>Ciudad</t>
  </si>
  <si>
    <t>Cliente</t>
  </si>
  <si>
    <t>SubTotal</t>
  </si>
  <si>
    <t>Iva</t>
  </si>
  <si>
    <t>RteFuente</t>
  </si>
  <si>
    <t>RteIca</t>
  </si>
  <si>
    <t>RteIva</t>
  </si>
  <si>
    <t>Notas</t>
  </si>
  <si>
    <t>Total a Pagar</t>
  </si>
  <si>
    <t>Abonos</t>
  </si>
  <si>
    <t>Saldo</t>
  </si>
  <si>
    <t>Merqueo</t>
  </si>
  <si>
    <t>DIFERENCIA</t>
  </si>
  <si>
    <t>BOGOTA D.C.</t>
  </si>
  <si>
    <t>MERQUEO S.A.S</t>
  </si>
  <si>
    <t>MEDELLIN</t>
  </si>
  <si>
    <t>NOTAS CREDITO NO GENERADAS</t>
  </si>
  <si>
    <t>Faltante 40 Jabones Liquidos.</t>
  </si>
  <si>
    <t>Faltante 30 Jabones Liquidos y 1und Suavizante 3000ml</t>
  </si>
  <si>
    <t>Faltante 90 Jabones Liquidos.</t>
  </si>
  <si>
    <t>Concepto NC</t>
  </si>
  <si>
    <t>Deals Noviembre</t>
  </si>
  <si>
    <t>Devolución: Deter. 4000ml 1und y Blanqueador 2000ml 1und</t>
  </si>
  <si>
    <t>Devolución: Blanqueador 2000ml 1und</t>
  </si>
  <si>
    <t>Dinamicas Octubre</t>
  </si>
  <si>
    <t>Devolución: Jabon Liquido Azul 50und</t>
  </si>
  <si>
    <t>Devolución: 40 Detergente Liquido Azul (Pendiente NC)</t>
  </si>
  <si>
    <t>Dinamicas Diciembre-Enero</t>
  </si>
  <si>
    <t>Devolución: Jabon Liquido Azul 60und</t>
  </si>
  <si>
    <t>Devolución: 1 Suavizante 3000ml y 30und Jabon Liquido Azul (Pendiente NC)</t>
  </si>
  <si>
    <t>Devolución: 90 Jabon Liquido Azul (Pendiente NC)</t>
  </si>
  <si>
    <t>Devolución: Deter. 4000ml 1und, Jabon Liquido Azul 40und, Suavizante 3000ml 4und</t>
  </si>
  <si>
    <t>Devolución: Suavizante 3000ml 4und</t>
  </si>
  <si>
    <t>Devolución: Detergente Liquido Coco 10und</t>
  </si>
  <si>
    <t>Devolución: Suavizante 3000ml 1und</t>
  </si>
  <si>
    <t>Generar factura equivalente al valor de las NC no generadas para cruzar con cartera.</t>
  </si>
  <si>
    <t>2955 Jabon Liquido Azul x 1000ml 30und y Suavizante Primaveral 3000ml 1und</t>
  </si>
  <si>
    <t>3024 Jabon Liquido Azul x 1000ml 90und.</t>
  </si>
  <si>
    <t>RETENCIONES NO PRACTICADAS</t>
  </si>
  <si>
    <t>Practicarlas de manera manual en el momento de realizar el pago.</t>
  </si>
  <si>
    <t>ReteFuente y ReteIca</t>
  </si>
  <si>
    <t>ReteIva</t>
  </si>
  <si>
    <t>ReteIca y ReteIva</t>
  </si>
  <si>
    <t xml:space="preserve">CORRECCIÓN EN EL RECIBO DE CAJA </t>
  </si>
  <si>
    <t>Valor ya ajustado en el abono de la factura 2054</t>
  </si>
  <si>
    <t>Corrección en el recibo de caja por valor a favor de Merqueo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</si>
</sst>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7" x14ac:knownFonts="1">
    <font>
      <sz val="10"/>
      <name val="Arial"/>
      <family val="2"/>
    </font>
    <font>
      <b/>
      <sz val="8"/>
      <name val="Tahoma"/>
      <family val="2"/>
    </font>
    <font>
      <b/>
      <sz val="8"/>
      <color theme="0"/>
      <name val="Tahoma"/>
      <family val="2"/>
    </font>
    <font>
      <sz val="8"/>
      <name val="Tahoma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3" borderId="1" xfId="0" applyFont="1" applyFill="1" applyBorder="1" applyAlignment="1">
      <alignment horizontal="right" vertical="top" wrapText="1"/>
    </xf>
    <xf numFmtId="14" fontId="3" fillId="3" borderId="1" xfId="0" applyNumberFormat="1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44" fontId="3" fillId="0" borderId="1" xfId="0" applyNumberFormat="1" applyFont="1" applyBorder="1" applyAlignment="1">
      <alignment horizontal="right" vertical="center" wrapText="1"/>
    </xf>
    <xf numFmtId="44" fontId="3" fillId="0" borderId="1" xfId="0" applyNumberFormat="1" applyFont="1" applyBorder="1" applyAlignment="1">
      <alignment horizontal="right" vertical="top" wrapText="1"/>
    </xf>
    <xf numFmtId="44" fontId="1" fillId="0" borderId="1" xfId="0" applyNumberFormat="1" applyFont="1" applyBorder="1" applyAlignment="1">
      <alignment horizontal="right" vertical="top" wrapText="1"/>
    </xf>
    <xf numFmtId="44" fontId="3" fillId="4" borderId="1" xfId="0" applyNumberFormat="1" applyFont="1" applyFill="1" applyBorder="1" applyAlignment="1">
      <alignment horizontal="right" vertical="top" wrapText="1"/>
    </xf>
    <xf numFmtId="44" fontId="3" fillId="5" borderId="1" xfId="0" applyNumberFormat="1" applyFont="1" applyFill="1" applyBorder="1" applyAlignment="1">
      <alignment horizontal="right" vertical="center" wrapText="1"/>
    </xf>
    <xf numFmtId="44" fontId="4" fillId="0" borderId="0" xfId="0" applyNumberFormat="1" applyFont="1"/>
    <xf numFmtId="44" fontId="1" fillId="6" borderId="2" xfId="0" applyNumberFormat="1" applyFont="1" applyFill="1" applyBorder="1" applyAlignment="1">
      <alignment horizontal="right" vertical="center"/>
    </xf>
    <xf numFmtId="44" fontId="0" fillId="0" borderId="0" xfId="0" applyNumberFormat="1"/>
    <xf numFmtId="44" fontId="1" fillId="6" borderId="2" xfId="0" applyNumberFormat="1" applyFont="1" applyFill="1" applyBorder="1" applyAlignment="1">
      <alignment horizontal="right" vertical="top" wrapText="1"/>
    </xf>
    <xf numFmtId="44" fontId="4" fillId="7" borderId="1" xfId="0" applyNumberFormat="1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 vertical="center" wrapText="1"/>
    </xf>
    <xf numFmtId="44" fontId="1" fillId="9" borderId="1" xfId="0" applyNumberFormat="1" applyFont="1" applyFill="1" applyBorder="1" applyAlignment="1">
      <alignment horizontal="center" vertical="top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right" vertical="top" wrapText="1"/>
    </xf>
    <xf numFmtId="44" fontId="1" fillId="0" borderId="1" xfId="0" applyNumberFormat="1" applyFont="1" applyBorder="1" applyAlignment="1">
      <alignment horizontal="right" vertical="center" wrapText="1"/>
    </xf>
    <xf numFmtId="44" fontId="1" fillId="4" borderId="1" xfId="0" applyNumberFormat="1" applyFont="1" applyFill="1" applyBorder="1" applyAlignment="1">
      <alignment horizontal="right"/>
    </xf>
    <xf numFmtId="44" fontId="3" fillId="10" borderId="1" xfId="0" applyNumberFormat="1" applyFont="1" applyFill="1" applyBorder="1" applyAlignment="1">
      <alignment horizontal="right" vertical="top" wrapText="1"/>
    </xf>
    <xf numFmtId="44" fontId="3" fillId="6" borderId="1" xfId="0" applyNumberFormat="1" applyFont="1" applyFill="1" applyBorder="1" applyAlignment="1">
      <alignment horizontal="right" vertical="top" wrapText="1"/>
    </xf>
    <xf numFmtId="164" fontId="3" fillId="5" borderId="1" xfId="0" applyNumberFormat="1" applyFont="1" applyFill="1" applyBorder="1" applyAlignment="1">
      <alignment horizontal="right" vertical="center" wrapText="1"/>
    </xf>
    <xf numFmtId="44" fontId="2" fillId="11" borderId="2" xfId="0" applyNumberFormat="1" applyFont="1" applyFill="1" applyBorder="1" applyAlignment="1">
      <alignment horizontal="right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44" fontId="4" fillId="0" borderId="6" xfId="0" applyNumberFormat="1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left" vertical="top"/>
    </xf>
    <xf numFmtId="44" fontId="4" fillId="0" borderId="7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top"/>
    </xf>
    <xf numFmtId="44" fontId="1" fillId="5" borderId="1" xfId="0" applyNumberFormat="1" applyFont="1" applyFill="1" applyBorder="1" applyAlignment="1">
      <alignment horizontal="right" vertical="top" wrapText="1"/>
    </xf>
    <xf numFmtId="0" fontId="1" fillId="8" borderId="3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wrapText="1"/>
    </xf>
    <xf numFmtId="44" fontId="1" fillId="8" borderId="2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F5CB3-4799-4937-93DD-F10F2417F6C7}">
  <dimension ref="A1:P85"/>
  <sheetViews>
    <sheetView showGridLines="0" tabSelected="1" topLeftCell="A46" zoomScaleNormal="100" workbookViewId="0">
      <pane xSplit="1" topLeftCell="B1" activePane="topRight" state="frozen"/>
      <selection activeCell="A16" sqref="A16"/>
      <selection pane="topRight" activeCell="K64" sqref="K64"/>
    </sheetView>
  </sheetViews>
  <sheetFormatPr baseColWidth="10" defaultRowHeight="15" customHeight="1" x14ac:dyDescent="0.2"/>
  <cols>
    <col min="1" max="1" width="7.140625" bestFit="1" customWidth="1"/>
    <col min="2" max="2" width="9" bestFit="1" customWidth="1"/>
    <col min="3" max="3" width="10.42578125" customWidth="1"/>
    <col min="4" max="4" width="13.28515625" hidden="1" customWidth="1"/>
    <col min="5" max="5" width="13.5703125" style="10" bestFit="1" customWidth="1"/>
    <col min="6" max="7" width="11.140625" style="10" bestFit="1" customWidth="1"/>
    <col min="8" max="8" width="10.28515625" style="10" bestFit="1" customWidth="1"/>
    <col min="9" max="9" width="11.140625" style="10" bestFit="1" customWidth="1"/>
    <col min="10" max="10" width="12.85546875" style="10" bestFit="1" customWidth="1"/>
    <col min="11" max="11" width="13.5703125" style="10" bestFit="1" customWidth="1"/>
    <col min="12" max="12" width="14.42578125" style="10" bestFit="1" customWidth="1"/>
    <col min="13" max="13" width="15.140625" style="12" bestFit="1" customWidth="1"/>
    <col min="14" max="14" width="15.140625" hidden="1" customWidth="1"/>
    <col min="15" max="15" width="14.140625" hidden="1" customWidth="1"/>
    <col min="16" max="16" width="60.28515625" style="12" hidden="1" customWidth="1"/>
    <col min="257" max="257" width="7.140625" bestFit="1" customWidth="1"/>
    <col min="258" max="258" width="9" bestFit="1" customWidth="1"/>
    <col min="259" max="259" width="10.42578125" customWidth="1"/>
    <col min="260" max="260" width="0" hidden="1" customWidth="1"/>
    <col min="261" max="261" width="13.5703125" bestFit="1" customWidth="1"/>
    <col min="262" max="263" width="11.140625" bestFit="1" customWidth="1"/>
    <col min="264" max="264" width="10.28515625" bestFit="1" customWidth="1"/>
    <col min="265" max="265" width="11.140625" bestFit="1" customWidth="1"/>
    <col min="266" max="266" width="12.85546875" bestFit="1" customWidth="1"/>
    <col min="267" max="267" width="13.5703125" bestFit="1" customWidth="1"/>
    <col min="268" max="268" width="14.42578125" bestFit="1" customWidth="1"/>
    <col min="269" max="269" width="15.140625" bestFit="1" customWidth="1"/>
    <col min="270" max="272" width="0" hidden="1" customWidth="1"/>
    <col min="513" max="513" width="7.140625" bestFit="1" customWidth="1"/>
    <col min="514" max="514" width="9" bestFit="1" customWidth="1"/>
    <col min="515" max="515" width="10.42578125" customWidth="1"/>
    <col min="516" max="516" width="0" hidden="1" customWidth="1"/>
    <col min="517" max="517" width="13.5703125" bestFit="1" customWidth="1"/>
    <col min="518" max="519" width="11.140625" bestFit="1" customWidth="1"/>
    <col min="520" max="520" width="10.28515625" bestFit="1" customWidth="1"/>
    <col min="521" max="521" width="11.140625" bestFit="1" customWidth="1"/>
    <col min="522" max="522" width="12.85546875" bestFit="1" customWidth="1"/>
    <col min="523" max="523" width="13.5703125" bestFit="1" customWidth="1"/>
    <col min="524" max="524" width="14.42578125" bestFit="1" customWidth="1"/>
    <col min="525" max="525" width="15.140625" bestFit="1" customWidth="1"/>
    <col min="526" max="528" width="0" hidden="1" customWidth="1"/>
    <col min="769" max="769" width="7.140625" bestFit="1" customWidth="1"/>
    <col min="770" max="770" width="9" bestFit="1" customWidth="1"/>
    <col min="771" max="771" width="10.42578125" customWidth="1"/>
    <col min="772" max="772" width="0" hidden="1" customWidth="1"/>
    <col min="773" max="773" width="13.5703125" bestFit="1" customWidth="1"/>
    <col min="774" max="775" width="11.140625" bestFit="1" customWidth="1"/>
    <col min="776" max="776" width="10.28515625" bestFit="1" customWidth="1"/>
    <col min="777" max="777" width="11.140625" bestFit="1" customWidth="1"/>
    <col min="778" max="778" width="12.85546875" bestFit="1" customWidth="1"/>
    <col min="779" max="779" width="13.5703125" bestFit="1" customWidth="1"/>
    <col min="780" max="780" width="14.42578125" bestFit="1" customWidth="1"/>
    <col min="781" max="781" width="15.140625" bestFit="1" customWidth="1"/>
    <col min="782" max="784" width="0" hidden="1" customWidth="1"/>
    <col min="1025" max="1025" width="7.140625" bestFit="1" customWidth="1"/>
    <col min="1026" max="1026" width="9" bestFit="1" customWidth="1"/>
    <col min="1027" max="1027" width="10.42578125" customWidth="1"/>
    <col min="1028" max="1028" width="0" hidden="1" customWidth="1"/>
    <col min="1029" max="1029" width="13.5703125" bestFit="1" customWidth="1"/>
    <col min="1030" max="1031" width="11.140625" bestFit="1" customWidth="1"/>
    <col min="1032" max="1032" width="10.28515625" bestFit="1" customWidth="1"/>
    <col min="1033" max="1033" width="11.140625" bestFit="1" customWidth="1"/>
    <col min="1034" max="1034" width="12.85546875" bestFit="1" customWidth="1"/>
    <col min="1035" max="1035" width="13.5703125" bestFit="1" customWidth="1"/>
    <col min="1036" max="1036" width="14.42578125" bestFit="1" customWidth="1"/>
    <col min="1037" max="1037" width="15.140625" bestFit="1" customWidth="1"/>
    <col min="1038" max="1040" width="0" hidden="1" customWidth="1"/>
    <col min="1281" max="1281" width="7.140625" bestFit="1" customWidth="1"/>
    <col min="1282" max="1282" width="9" bestFit="1" customWidth="1"/>
    <col min="1283" max="1283" width="10.42578125" customWidth="1"/>
    <col min="1284" max="1284" width="0" hidden="1" customWidth="1"/>
    <col min="1285" max="1285" width="13.5703125" bestFit="1" customWidth="1"/>
    <col min="1286" max="1287" width="11.140625" bestFit="1" customWidth="1"/>
    <col min="1288" max="1288" width="10.28515625" bestFit="1" customWidth="1"/>
    <col min="1289" max="1289" width="11.140625" bestFit="1" customWidth="1"/>
    <col min="1290" max="1290" width="12.85546875" bestFit="1" customWidth="1"/>
    <col min="1291" max="1291" width="13.5703125" bestFit="1" customWidth="1"/>
    <col min="1292" max="1292" width="14.42578125" bestFit="1" customWidth="1"/>
    <col min="1293" max="1293" width="15.140625" bestFit="1" customWidth="1"/>
    <col min="1294" max="1296" width="0" hidden="1" customWidth="1"/>
    <col min="1537" max="1537" width="7.140625" bestFit="1" customWidth="1"/>
    <col min="1538" max="1538" width="9" bestFit="1" customWidth="1"/>
    <col min="1539" max="1539" width="10.42578125" customWidth="1"/>
    <col min="1540" max="1540" width="0" hidden="1" customWidth="1"/>
    <col min="1541" max="1541" width="13.5703125" bestFit="1" customWidth="1"/>
    <col min="1542" max="1543" width="11.140625" bestFit="1" customWidth="1"/>
    <col min="1544" max="1544" width="10.28515625" bestFit="1" customWidth="1"/>
    <col min="1545" max="1545" width="11.140625" bestFit="1" customWidth="1"/>
    <col min="1546" max="1546" width="12.85546875" bestFit="1" customWidth="1"/>
    <col min="1547" max="1547" width="13.5703125" bestFit="1" customWidth="1"/>
    <col min="1548" max="1548" width="14.42578125" bestFit="1" customWidth="1"/>
    <col min="1549" max="1549" width="15.140625" bestFit="1" customWidth="1"/>
    <col min="1550" max="1552" width="0" hidden="1" customWidth="1"/>
    <col min="1793" max="1793" width="7.140625" bestFit="1" customWidth="1"/>
    <col min="1794" max="1794" width="9" bestFit="1" customWidth="1"/>
    <col min="1795" max="1795" width="10.42578125" customWidth="1"/>
    <col min="1796" max="1796" width="0" hidden="1" customWidth="1"/>
    <col min="1797" max="1797" width="13.5703125" bestFit="1" customWidth="1"/>
    <col min="1798" max="1799" width="11.140625" bestFit="1" customWidth="1"/>
    <col min="1800" max="1800" width="10.28515625" bestFit="1" customWidth="1"/>
    <col min="1801" max="1801" width="11.140625" bestFit="1" customWidth="1"/>
    <col min="1802" max="1802" width="12.85546875" bestFit="1" customWidth="1"/>
    <col min="1803" max="1803" width="13.5703125" bestFit="1" customWidth="1"/>
    <col min="1804" max="1804" width="14.42578125" bestFit="1" customWidth="1"/>
    <col min="1805" max="1805" width="15.140625" bestFit="1" customWidth="1"/>
    <col min="1806" max="1808" width="0" hidden="1" customWidth="1"/>
    <col min="2049" max="2049" width="7.140625" bestFit="1" customWidth="1"/>
    <col min="2050" max="2050" width="9" bestFit="1" customWidth="1"/>
    <col min="2051" max="2051" width="10.42578125" customWidth="1"/>
    <col min="2052" max="2052" width="0" hidden="1" customWidth="1"/>
    <col min="2053" max="2053" width="13.5703125" bestFit="1" customWidth="1"/>
    <col min="2054" max="2055" width="11.140625" bestFit="1" customWidth="1"/>
    <col min="2056" max="2056" width="10.28515625" bestFit="1" customWidth="1"/>
    <col min="2057" max="2057" width="11.140625" bestFit="1" customWidth="1"/>
    <col min="2058" max="2058" width="12.85546875" bestFit="1" customWidth="1"/>
    <col min="2059" max="2059" width="13.5703125" bestFit="1" customWidth="1"/>
    <col min="2060" max="2060" width="14.42578125" bestFit="1" customWidth="1"/>
    <col min="2061" max="2061" width="15.140625" bestFit="1" customWidth="1"/>
    <col min="2062" max="2064" width="0" hidden="1" customWidth="1"/>
    <col min="2305" max="2305" width="7.140625" bestFit="1" customWidth="1"/>
    <col min="2306" max="2306" width="9" bestFit="1" customWidth="1"/>
    <col min="2307" max="2307" width="10.42578125" customWidth="1"/>
    <col min="2308" max="2308" width="0" hidden="1" customWidth="1"/>
    <col min="2309" max="2309" width="13.5703125" bestFit="1" customWidth="1"/>
    <col min="2310" max="2311" width="11.140625" bestFit="1" customWidth="1"/>
    <col min="2312" max="2312" width="10.28515625" bestFit="1" customWidth="1"/>
    <col min="2313" max="2313" width="11.140625" bestFit="1" customWidth="1"/>
    <col min="2314" max="2314" width="12.85546875" bestFit="1" customWidth="1"/>
    <col min="2315" max="2315" width="13.5703125" bestFit="1" customWidth="1"/>
    <col min="2316" max="2316" width="14.42578125" bestFit="1" customWidth="1"/>
    <col min="2317" max="2317" width="15.140625" bestFit="1" customWidth="1"/>
    <col min="2318" max="2320" width="0" hidden="1" customWidth="1"/>
    <col min="2561" max="2561" width="7.140625" bestFit="1" customWidth="1"/>
    <col min="2562" max="2562" width="9" bestFit="1" customWidth="1"/>
    <col min="2563" max="2563" width="10.42578125" customWidth="1"/>
    <col min="2564" max="2564" width="0" hidden="1" customWidth="1"/>
    <col min="2565" max="2565" width="13.5703125" bestFit="1" customWidth="1"/>
    <col min="2566" max="2567" width="11.140625" bestFit="1" customWidth="1"/>
    <col min="2568" max="2568" width="10.28515625" bestFit="1" customWidth="1"/>
    <col min="2569" max="2569" width="11.140625" bestFit="1" customWidth="1"/>
    <col min="2570" max="2570" width="12.85546875" bestFit="1" customWidth="1"/>
    <col min="2571" max="2571" width="13.5703125" bestFit="1" customWidth="1"/>
    <col min="2572" max="2572" width="14.42578125" bestFit="1" customWidth="1"/>
    <col min="2573" max="2573" width="15.140625" bestFit="1" customWidth="1"/>
    <col min="2574" max="2576" width="0" hidden="1" customWidth="1"/>
    <col min="2817" max="2817" width="7.140625" bestFit="1" customWidth="1"/>
    <col min="2818" max="2818" width="9" bestFit="1" customWidth="1"/>
    <col min="2819" max="2819" width="10.42578125" customWidth="1"/>
    <col min="2820" max="2820" width="0" hidden="1" customWidth="1"/>
    <col min="2821" max="2821" width="13.5703125" bestFit="1" customWidth="1"/>
    <col min="2822" max="2823" width="11.140625" bestFit="1" customWidth="1"/>
    <col min="2824" max="2824" width="10.28515625" bestFit="1" customWidth="1"/>
    <col min="2825" max="2825" width="11.140625" bestFit="1" customWidth="1"/>
    <col min="2826" max="2826" width="12.85546875" bestFit="1" customWidth="1"/>
    <col min="2827" max="2827" width="13.5703125" bestFit="1" customWidth="1"/>
    <col min="2828" max="2828" width="14.42578125" bestFit="1" customWidth="1"/>
    <col min="2829" max="2829" width="15.140625" bestFit="1" customWidth="1"/>
    <col min="2830" max="2832" width="0" hidden="1" customWidth="1"/>
    <col min="3073" max="3073" width="7.140625" bestFit="1" customWidth="1"/>
    <col min="3074" max="3074" width="9" bestFit="1" customWidth="1"/>
    <col min="3075" max="3075" width="10.42578125" customWidth="1"/>
    <col min="3076" max="3076" width="0" hidden="1" customWidth="1"/>
    <col min="3077" max="3077" width="13.5703125" bestFit="1" customWidth="1"/>
    <col min="3078" max="3079" width="11.140625" bestFit="1" customWidth="1"/>
    <col min="3080" max="3080" width="10.28515625" bestFit="1" customWidth="1"/>
    <col min="3081" max="3081" width="11.140625" bestFit="1" customWidth="1"/>
    <col min="3082" max="3082" width="12.85546875" bestFit="1" customWidth="1"/>
    <col min="3083" max="3083" width="13.5703125" bestFit="1" customWidth="1"/>
    <col min="3084" max="3084" width="14.42578125" bestFit="1" customWidth="1"/>
    <col min="3085" max="3085" width="15.140625" bestFit="1" customWidth="1"/>
    <col min="3086" max="3088" width="0" hidden="1" customWidth="1"/>
    <col min="3329" max="3329" width="7.140625" bestFit="1" customWidth="1"/>
    <col min="3330" max="3330" width="9" bestFit="1" customWidth="1"/>
    <col min="3331" max="3331" width="10.42578125" customWidth="1"/>
    <col min="3332" max="3332" width="0" hidden="1" customWidth="1"/>
    <col min="3333" max="3333" width="13.5703125" bestFit="1" customWidth="1"/>
    <col min="3334" max="3335" width="11.140625" bestFit="1" customWidth="1"/>
    <col min="3336" max="3336" width="10.28515625" bestFit="1" customWidth="1"/>
    <col min="3337" max="3337" width="11.140625" bestFit="1" customWidth="1"/>
    <col min="3338" max="3338" width="12.85546875" bestFit="1" customWidth="1"/>
    <col min="3339" max="3339" width="13.5703125" bestFit="1" customWidth="1"/>
    <col min="3340" max="3340" width="14.42578125" bestFit="1" customWidth="1"/>
    <col min="3341" max="3341" width="15.140625" bestFit="1" customWidth="1"/>
    <col min="3342" max="3344" width="0" hidden="1" customWidth="1"/>
    <col min="3585" max="3585" width="7.140625" bestFit="1" customWidth="1"/>
    <col min="3586" max="3586" width="9" bestFit="1" customWidth="1"/>
    <col min="3587" max="3587" width="10.42578125" customWidth="1"/>
    <col min="3588" max="3588" width="0" hidden="1" customWidth="1"/>
    <col min="3589" max="3589" width="13.5703125" bestFit="1" customWidth="1"/>
    <col min="3590" max="3591" width="11.140625" bestFit="1" customWidth="1"/>
    <col min="3592" max="3592" width="10.28515625" bestFit="1" customWidth="1"/>
    <col min="3593" max="3593" width="11.140625" bestFit="1" customWidth="1"/>
    <col min="3594" max="3594" width="12.85546875" bestFit="1" customWidth="1"/>
    <col min="3595" max="3595" width="13.5703125" bestFit="1" customWidth="1"/>
    <col min="3596" max="3596" width="14.42578125" bestFit="1" customWidth="1"/>
    <col min="3597" max="3597" width="15.140625" bestFit="1" customWidth="1"/>
    <col min="3598" max="3600" width="0" hidden="1" customWidth="1"/>
    <col min="3841" max="3841" width="7.140625" bestFit="1" customWidth="1"/>
    <col min="3842" max="3842" width="9" bestFit="1" customWidth="1"/>
    <col min="3843" max="3843" width="10.42578125" customWidth="1"/>
    <col min="3844" max="3844" width="0" hidden="1" customWidth="1"/>
    <col min="3845" max="3845" width="13.5703125" bestFit="1" customWidth="1"/>
    <col min="3846" max="3847" width="11.140625" bestFit="1" customWidth="1"/>
    <col min="3848" max="3848" width="10.28515625" bestFit="1" customWidth="1"/>
    <col min="3849" max="3849" width="11.140625" bestFit="1" customWidth="1"/>
    <col min="3850" max="3850" width="12.85546875" bestFit="1" customWidth="1"/>
    <col min="3851" max="3851" width="13.5703125" bestFit="1" customWidth="1"/>
    <col min="3852" max="3852" width="14.42578125" bestFit="1" customWidth="1"/>
    <col min="3853" max="3853" width="15.140625" bestFit="1" customWidth="1"/>
    <col min="3854" max="3856" width="0" hidden="1" customWidth="1"/>
    <col min="4097" max="4097" width="7.140625" bestFit="1" customWidth="1"/>
    <col min="4098" max="4098" width="9" bestFit="1" customWidth="1"/>
    <col min="4099" max="4099" width="10.42578125" customWidth="1"/>
    <col min="4100" max="4100" width="0" hidden="1" customWidth="1"/>
    <col min="4101" max="4101" width="13.5703125" bestFit="1" customWidth="1"/>
    <col min="4102" max="4103" width="11.140625" bestFit="1" customWidth="1"/>
    <col min="4104" max="4104" width="10.28515625" bestFit="1" customWidth="1"/>
    <col min="4105" max="4105" width="11.140625" bestFit="1" customWidth="1"/>
    <col min="4106" max="4106" width="12.85546875" bestFit="1" customWidth="1"/>
    <col min="4107" max="4107" width="13.5703125" bestFit="1" customWidth="1"/>
    <col min="4108" max="4108" width="14.42578125" bestFit="1" customWidth="1"/>
    <col min="4109" max="4109" width="15.140625" bestFit="1" customWidth="1"/>
    <col min="4110" max="4112" width="0" hidden="1" customWidth="1"/>
    <col min="4353" max="4353" width="7.140625" bestFit="1" customWidth="1"/>
    <col min="4354" max="4354" width="9" bestFit="1" customWidth="1"/>
    <col min="4355" max="4355" width="10.42578125" customWidth="1"/>
    <col min="4356" max="4356" width="0" hidden="1" customWidth="1"/>
    <col min="4357" max="4357" width="13.5703125" bestFit="1" customWidth="1"/>
    <col min="4358" max="4359" width="11.140625" bestFit="1" customWidth="1"/>
    <col min="4360" max="4360" width="10.28515625" bestFit="1" customWidth="1"/>
    <col min="4361" max="4361" width="11.140625" bestFit="1" customWidth="1"/>
    <col min="4362" max="4362" width="12.85546875" bestFit="1" customWidth="1"/>
    <col min="4363" max="4363" width="13.5703125" bestFit="1" customWidth="1"/>
    <col min="4364" max="4364" width="14.42578125" bestFit="1" customWidth="1"/>
    <col min="4365" max="4365" width="15.140625" bestFit="1" customWidth="1"/>
    <col min="4366" max="4368" width="0" hidden="1" customWidth="1"/>
    <col min="4609" max="4609" width="7.140625" bestFit="1" customWidth="1"/>
    <col min="4610" max="4610" width="9" bestFit="1" customWidth="1"/>
    <col min="4611" max="4611" width="10.42578125" customWidth="1"/>
    <col min="4612" max="4612" width="0" hidden="1" customWidth="1"/>
    <col min="4613" max="4613" width="13.5703125" bestFit="1" customWidth="1"/>
    <col min="4614" max="4615" width="11.140625" bestFit="1" customWidth="1"/>
    <col min="4616" max="4616" width="10.28515625" bestFit="1" customWidth="1"/>
    <col min="4617" max="4617" width="11.140625" bestFit="1" customWidth="1"/>
    <col min="4618" max="4618" width="12.85546875" bestFit="1" customWidth="1"/>
    <col min="4619" max="4619" width="13.5703125" bestFit="1" customWidth="1"/>
    <col min="4620" max="4620" width="14.42578125" bestFit="1" customWidth="1"/>
    <col min="4621" max="4621" width="15.140625" bestFit="1" customWidth="1"/>
    <col min="4622" max="4624" width="0" hidden="1" customWidth="1"/>
    <col min="4865" max="4865" width="7.140625" bestFit="1" customWidth="1"/>
    <col min="4866" max="4866" width="9" bestFit="1" customWidth="1"/>
    <col min="4867" max="4867" width="10.42578125" customWidth="1"/>
    <col min="4868" max="4868" width="0" hidden="1" customWidth="1"/>
    <col min="4869" max="4869" width="13.5703125" bestFit="1" customWidth="1"/>
    <col min="4870" max="4871" width="11.140625" bestFit="1" customWidth="1"/>
    <col min="4872" max="4872" width="10.28515625" bestFit="1" customWidth="1"/>
    <col min="4873" max="4873" width="11.140625" bestFit="1" customWidth="1"/>
    <col min="4874" max="4874" width="12.85546875" bestFit="1" customWidth="1"/>
    <col min="4875" max="4875" width="13.5703125" bestFit="1" customWidth="1"/>
    <col min="4876" max="4876" width="14.42578125" bestFit="1" customWidth="1"/>
    <col min="4877" max="4877" width="15.140625" bestFit="1" customWidth="1"/>
    <col min="4878" max="4880" width="0" hidden="1" customWidth="1"/>
    <col min="5121" max="5121" width="7.140625" bestFit="1" customWidth="1"/>
    <col min="5122" max="5122" width="9" bestFit="1" customWidth="1"/>
    <col min="5123" max="5123" width="10.42578125" customWidth="1"/>
    <col min="5124" max="5124" width="0" hidden="1" customWidth="1"/>
    <col min="5125" max="5125" width="13.5703125" bestFit="1" customWidth="1"/>
    <col min="5126" max="5127" width="11.140625" bestFit="1" customWidth="1"/>
    <col min="5128" max="5128" width="10.28515625" bestFit="1" customWidth="1"/>
    <col min="5129" max="5129" width="11.140625" bestFit="1" customWidth="1"/>
    <col min="5130" max="5130" width="12.85546875" bestFit="1" customWidth="1"/>
    <col min="5131" max="5131" width="13.5703125" bestFit="1" customWidth="1"/>
    <col min="5132" max="5132" width="14.42578125" bestFit="1" customWidth="1"/>
    <col min="5133" max="5133" width="15.140625" bestFit="1" customWidth="1"/>
    <col min="5134" max="5136" width="0" hidden="1" customWidth="1"/>
    <col min="5377" max="5377" width="7.140625" bestFit="1" customWidth="1"/>
    <col min="5378" max="5378" width="9" bestFit="1" customWidth="1"/>
    <col min="5379" max="5379" width="10.42578125" customWidth="1"/>
    <col min="5380" max="5380" width="0" hidden="1" customWidth="1"/>
    <col min="5381" max="5381" width="13.5703125" bestFit="1" customWidth="1"/>
    <col min="5382" max="5383" width="11.140625" bestFit="1" customWidth="1"/>
    <col min="5384" max="5384" width="10.28515625" bestFit="1" customWidth="1"/>
    <col min="5385" max="5385" width="11.140625" bestFit="1" customWidth="1"/>
    <col min="5386" max="5386" width="12.85546875" bestFit="1" customWidth="1"/>
    <col min="5387" max="5387" width="13.5703125" bestFit="1" customWidth="1"/>
    <col min="5388" max="5388" width="14.42578125" bestFit="1" customWidth="1"/>
    <col min="5389" max="5389" width="15.140625" bestFit="1" customWidth="1"/>
    <col min="5390" max="5392" width="0" hidden="1" customWidth="1"/>
    <col min="5633" max="5633" width="7.140625" bestFit="1" customWidth="1"/>
    <col min="5634" max="5634" width="9" bestFit="1" customWidth="1"/>
    <col min="5635" max="5635" width="10.42578125" customWidth="1"/>
    <col min="5636" max="5636" width="0" hidden="1" customWidth="1"/>
    <col min="5637" max="5637" width="13.5703125" bestFit="1" customWidth="1"/>
    <col min="5638" max="5639" width="11.140625" bestFit="1" customWidth="1"/>
    <col min="5640" max="5640" width="10.28515625" bestFit="1" customWidth="1"/>
    <col min="5641" max="5641" width="11.140625" bestFit="1" customWidth="1"/>
    <col min="5642" max="5642" width="12.85546875" bestFit="1" customWidth="1"/>
    <col min="5643" max="5643" width="13.5703125" bestFit="1" customWidth="1"/>
    <col min="5644" max="5644" width="14.42578125" bestFit="1" customWidth="1"/>
    <col min="5645" max="5645" width="15.140625" bestFit="1" customWidth="1"/>
    <col min="5646" max="5648" width="0" hidden="1" customWidth="1"/>
    <col min="5889" max="5889" width="7.140625" bestFit="1" customWidth="1"/>
    <col min="5890" max="5890" width="9" bestFit="1" customWidth="1"/>
    <col min="5891" max="5891" width="10.42578125" customWidth="1"/>
    <col min="5892" max="5892" width="0" hidden="1" customWidth="1"/>
    <col min="5893" max="5893" width="13.5703125" bestFit="1" customWidth="1"/>
    <col min="5894" max="5895" width="11.140625" bestFit="1" customWidth="1"/>
    <col min="5896" max="5896" width="10.28515625" bestFit="1" customWidth="1"/>
    <col min="5897" max="5897" width="11.140625" bestFit="1" customWidth="1"/>
    <col min="5898" max="5898" width="12.85546875" bestFit="1" customWidth="1"/>
    <col min="5899" max="5899" width="13.5703125" bestFit="1" customWidth="1"/>
    <col min="5900" max="5900" width="14.42578125" bestFit="1" customWidth="1"/>
    <col min="5901" max="5901" width="15.140625" bestFit="1" customWidth="1"/>
    <col min="5902" max="5904" width="0" hidden="1" customWidth="1"/>
    <col min="6145" max="6145" width="7.140625" bestFit="1" customWidth="1"/>
    <col min="6146" max="6146" width="9" bestFit="1" customWidth="1"/>
    <col min="6147" max="6147" width="10.42578125" customWidth="1"/>
    <col min="6148" max="6148" width="0" hidden="1" customWidth="1"/>
    <col min="6149" max="6149" width="13.5703125" bestFit="1" customWidth="1"/>
    <col min="6150" max="6151" width="11.140625" bestFit="1" customWidth="1"/>
    <col min="6152" max="6152" width="10.28515625" bestFit="1" customWidth="1"/>
    <col min="6153" max="6153" width="11.140625" bestFit="1" customWidth="1"/>
    <col min="6154" max="6154" width="12.85546875" bestFit="1" customWidth="1"/>
    <col min="6155" max="6155" width="13.5703125" bestFit="1" customWidth="1"/>
    <col min="6156" max="6156" width="14.42578125" bestFit="1" customWidth="1"/>
    <col min="6157" max="6157" width="15.140625" bestFit="1" customWidth="1"/>
    <col min="6158" max="6160" width="0" hidden="1" customWidth="1"/>
    <col min="6401" max="6401" width="7.140625" bestFit="1" customWidth="1"/>
    <col min="6402" max="6402" width="9" bestFit="1" customWidth="1"/>
    <col min="6403" max="6403" width="10.42578125" customWidth="1"/>
    <col min="6404" max="6404" width="0" hidden="1" customWidth="1"/>
    <col min="6405" max="6405" width="13.5703125" bestFit="1" customWidth="1"/>
    <col min="6406" max="6407" width="11.140625" bestFit="1" customWidth="1"/>
    <col min="6408" max="6408" width="10.28515625" bestFit="1" customWidth="1"/>
    <col min="6409" max="6409" width="11.140625" bestFit="1" customWidth="1"/>
    <col min="6410" max="6410" width="12.85546875" bestFit="1" customWidth="1"/>
    <col min="6411" max="6411" width="13.5703125" bestFit="1" customWidth="1"/>
    <col min="6412" max="6412" width="14.42578125" bestFit="1" customWidth="1"/>
    <col min="6413" max="6413" width="15.140625" bestFit="1" customWidth="1"/>
    <col min="6414" max="6416" width="0" hidden="1" customWidth="1"/>
    <col min="6657" max="6657" width="7.140625" bestFit="1" customWidth="1"/>
    <col min="6658" max="6658" width="9" bestFit="1" customWidth="1"/>
    <col min="6659" max="6659" width="10.42578125" customWidth="1"/>
    <col min="6660" max="6660" width="0" hidden="1" customWidth="1"/>
    <col min="6661" max="6661" width="13.5703125" bestFit="1" customWidth="1"/>
    <col min="6662" max="6663" width="11.140625" bestFit="1" customWidth="1"/>
    <col min="6664" max="6664" width="10.28515625" bestFit="1" customWidth="1"/>
    <col min="6665" max="6665" width="11.140625" bestFit="1" customWidth="1"/>
    <col min="6666" max="6666" width="12.85546875" bestFit="1" customWidth="1"/>
    <col min="6667" max="6667" width="13.5703125" bestFit="1" customWidth="1"/>
    <col min="6668" max="6668" width="14.42578125" bestFit="1" customWidth="1"/>
    <col min="6669" max="6669" width="15.140625" bestFit="1" customWidth="1"/>
    <col min="6670" max="6672" width="0" hidden="1" customWidth="1"/>
    <col min="6913" max="6913" width="7.140625" bestFit="1" customWidth="1"/>
    <col min="6914" max="6914" width="9" bestFit="1" customWidth="1"/>
    <col min="6915" max="6915" width="10.42578125" customWidth="1"/>
    <col min="6916" max="6916" width="0" hidden="1" customWidth="1"/>
    <col min="6917" max="6917" width="13.5703125" bestFit="1" customWidth="1"/>
    <col min="6918" max="6919" width="11.140625" bestFit="1" customWidth="1"/>
    <col min="6920" max="6920" width="10.28515625" bestFit="1" customWidth="1"/>
    <col min="6921" max="6921" width="11.140625" bestFit="1" customWidth="1"/>
    <col min="6922" max="6922" width="12.85546875" bestFit="1" customWidth="1"/>
    <col min="6923" max="6923" width="13.5703125" bestFit="1" customWidth="1"/>
    <col min="6924" max="6924" width="14.42578125" bestFit="1" customWidth="1"/>
    <col min="6925" max="6925" width="15.140625" bestFit="1" customWidth="1"/>
    <col min="6926" max="6928" width="0" hidden="1" customWidth="1"/>
    <col min="7169" max="7169" width="7.140625" bestFit="1" customWidth="1"/>
    <col min="7170" max="7170" width="9" bestFit="1" customWidth="1"/>
    <col min="7171" max="7171" width="10.42578125" customWidth="1"/>
    <col min="7172" max="7172" width="0" hidden="1" customWidth="1"/>
    <col min="7173" max="7173" width="13.5703125" bestFit="1" customWidth="1"/>
    <col min="7174" max="7175" width="11.140625" bestFit="1" customWidth="1"/>
    <col min="7176" max="7176" width="10.28515625" bestFit="1" customWidth="1"/>
    <col min="7177" max="7177" width="11.140625" bestFit="1" customWidth="1"/>
    <col min="7178" max="7178" width="12.85546875" bestFit="1" customWidth="1"/>
    <col min="7179" max="7179" width="13.5703125" bestFit="1" customWidth="1"/>
    <col min="7180" max="7180" width="14.42578125" bestFit="1" customWidth="1"/>
    <col min="7181" max="7181" width="15.140625" bestFit="1" customWidth="1"/>
    <col min="7182" max="7184" width="0" hidden="1" customWidth="1"/>
    <col min="7425" max="7425" width="7.140625" bestFit="1" customWidth="1"/>
    <col min="7426" max="7426" width="9" bestFit="1" customWidth="1"/>
    <col min="7427" max="7427" width="10.42578125" customWidth="1"/>
    <col min="7428" max="7428" width="0" hidden="1" customWidth="1"/>
    <col min="7429" max="7429" width="13.5703125" bestFit="1" customWidth="1"/>
    <col min="7430" max="7431" width="11.140625" bestFit="1" customWidth="1"/>
    <col min="7432" max="7432" width="10.28515625" bestFit="1" customWidth="1"/>
    <col min="7433" max="7433" width="11.140625" bestFit="1" customWidth="1"/>
    <col min="7434" max="7434" width="12.85546875" bestFit="1" customWidth="1"/>
    <col min="7435" max="7435" width="13.5703125" bestFit="1" customWidth="1"/>
    <col min="7436" max="7436" width="14.42578125" bestFit="1" customWidth="1"/>
    <col min="7437" max="7437" width="15.140625" bestFit="1" customWidth="1"/>
    <col min="7438" max="7440" width="0" hidden="1" customWidth="1"/>
    <col min="7681" max="7681" width="7.140625" bestFit="1" customWidth="1"/>
    <col min="7682" max="7682" width="9" bestFit="1" customWidth="1"/>
    <col min="7683" max="7683" width="10.42578125" customWidth="1"/>
    <col min="7684" max="7684" width="0" hidden="1" customWidth="1"/>
    <col min="7685" max="7685" width="13.5703125" bestFit="1" customWidth="1"/>
    <col min="7686" max="7687" width="11.140625" bestFit="1" customWidth="1"/>
    <col min="7688" max="7688" width="10.28515625" bestFit="1" customWidth="1"/>
    <col min="7689" max="7689" width="11.140625" bestFit="1" customWidth="1"/>
    <col min="7690" max="7690" width="12.85546875" bestFit="1" customWidth="1"/>
    <col min="7691" max="7691" width="13.5703125" bestFit="1" customWidth="1"/>
    <col min="7692" max="7692" width="14.42578125" bestFit="1" customWidth="1"/>
    <col min="7693" max="7693" width="15.140625" bestFit="1" customWidth="1"/>
    <col min="7694" max="7696" width="0" hidden="1" customWidth="1"/>
    <col min="7937" max="7937" width="7.140625" bestFit="1" customWidth="1"/>
    <col min="7938" max="7938" width="9" bestFit="1" customWidth="1"/>
    <col min="7939" max="7939" width="10.42578125" customWidth="1"/>
    <col min="7940" max="7940" width="0" hidden="1" customWidth="1"/>
    <col min="7941" max="7941" width="13.5703125" bestFit="1" customWidth="1"/>
    <col min="7942" max="7943" width="11.140625" bestFit="1" customWidth="1"/>
    <col min="7944" max="7944" width="10.28515625" bestFit="1" customWidth="1"/>
    <col min="7945" max="7945" width="11.140625" bestFit="1" customWidth="1"/>
    <col min="7946" max="7946" width="12.85546875" bestFit="1" customWidth="1"/>
    <col min="7947" max="7947" width="13.5703125" bestFit="1" customWidth="1"/>
    <col min="7948" max="7948" width="14.42578125" bestFit="1" customWidth="1"/>
    <col min="7949" max="7949" width="15.140625" bestFit="1" customWidth="1"/>
    <col min="7950" max="7952" width="0" hidden="1" customWidth="1"/>
    <col min="8193" max="8193" width="7.140625" bestFit="1" customWidth="1"/>
    <col min="8194" max="8194" width="9" bestFit="1" customWidth="1"/>
    <col min="8195" max="8195" width="10.42578125" customWidth="1"/>
    <col min="8196" max="8196" width="0" hidden="1" customWidth="1"/>
    <col min="8197" max="8197" width="13.5703125" bestFit="1" customWidth="1"/>
    <col min="8198" max="8199" width="11.140625" bestFit="1" customWidth="1"/>
    <col min="8200" max="8200" width="10.28515625" bestFit="1" customWidth="1"/>
    <col min="8201" max="8201" width="11.140625" bestFit="1" customWidth="1"/>
    <col min="8202" max="8202" width="12.85546875" bestFit="1" customWidth="1"/>
    <col min="8203" max="8203" width="13.5703125" bestFit="1" customWidth="1"/>
    <col min="8204" max="8204" width="14.42578125" bestFit="1" customWidth="1"/>
    <col min="8205" max="8205" width="15.140625" bestFit="1" customWidth="1"/>
    <col min="8206" max="8208" width="0" hidden="1" customWidth="1"/>
    <col min="8449" max="8449" width="7.140625" bestFit="1" customWidth="1"/>
    <col min="8450" max="8450" width="9" bestFit="1" customWidth="1"/>
    <col min="8451" max="8451" width="10.42578125" customWidth="1"/>
    <col min="8452" max="8452" width="0" hidden="1" customWidth="1"/>
    <col min="8453" max="8453" width="13.5703125" bestFit="1" customWidth="1"/>
    <col min="8454" max="8455" width="11.140625" bestFit="1" customWidth="1"/>
    <col min="8456" max="8456" width="10.28515625" bestFit="1" customWidth="1"/>
    <col min="8457" max="8457" width="11.140625" bestFit="1" customWidth="1"/>
    <col min="8458" max="8458" width="12.85546875" bestFit="1" customWidth="1"/>
    <col min="8459" max="8459" width="13.5703125" bestFit="1" customWidth="1"/>
    <col min="8460" max="8460" width="14.42578125" bestFit="1" customWidth="1"/>
    <col min="8461" max="8461" width="15.140625" bestFit="1" customWidth="1"/>
    <col min="8462" max="8464" width="0" hidden="1" customWidth="1"/>
    <col min="8705" max="8705" width="7.140625" bestFit="1" customWidth="1"/>
    <col min="8706" max="8706" width="9" bestFit="1" customWidth="1"/>
    <col min="8707" max="8707" width="10.42578125" customWidth="1"/>
    <col min="8708" max="8708" width="0" hidden="1" customWidth="1"/>
    <col min="8709" max="8709" width="13.5703125" bestFit="1" customWidth="1"/>
    <col min="8710" max="8711" width="11.140625" bestFit="1" customWidth="1"/>
    <col min="8712" max="8712" width="10.28515625" bestFit="1" customWidth="1"/>
    <col min="8713" max="8713" width="11.140625" bestFit="1" customWidth="1"/>
    <col min="8714" max="8714" width="12.85546875" bestFit="1" customWidth="1"/>
    <col min="8715" max="8715" width="13.5703125" bestFit="1" customWidth="1"/>
    <col min="8716" max="8716" width="14.42578125" bestFit="1" customWidth="1"/>
    <col min="8717" max="8717" width="15.140625" bestFit="1" customWidth="1"/>
    <col min="8718" max="8720" width="0" hidden="1" customWidth="1"/>
    <col min="8961" max="8961" width="7.140625" bestFit="1" customWidth="1"/>
    <col min="8962" max="8962" width="9" bestFit="1" customWidth="1"/>
    <col min="8963" max="8963" width="10.42578125" customWidth="1"/>
    <col min="8964" max="8964" width="0" hidden="1" customWidth="1"/>
    <col min="8965" max="8965" width="13.5703125" bestFit="1" customWidth="1"/>
    <col min="8966" max="8967" width="11.140625" bestFit="1" customWidth="1"/>
    <col min="8968" max="8968" width="10.28515625" bestFit="1" customWidth="1"/>
    <col min="8969" max="8969" width="11.140625" bestFit="1" customWidth="1"/>
    <col min="8970" max="8970" width="12.85546875" bestFit="1" customWidth="1"/>
    <col min="8971" max="8971" width="13.5703125" bestFit="1" customWidth="1"/>
    <col min="8972" max="8972" width="14.42578125" bestFit="1" customWidth="1"/>
    <col min="8973" max="8973" width="15.140625" bestFit="1" customWidth="1"/>
    <col min="8974" max="8976" width="0" hidden="1" customWidth="1"/>
    <col min="9217" max="9217" width="7.140625" bestFit="1" customWidth="1"/>
    <col min="9218" max="9218" width="9" bestFit="1" customWidth="1"/>
    <col min="9219" max="9219" width="10.42578125" customWidth="1"/>
    <col min="9220" max="9220" width="0" hidden="1" customWidth="1"/>
    <col min="9221" max="9221" width="13.5703125" bestFit="1" customWidth="1"/>
    <col min="9222" max="9223" width="11.140625" bestFit="1" customWidth="1"/>
    <col min="9224" max="9224" width="10.28515625" bestFit="1" customWidth="1"/>
    <col min="9225" max="9225" width="11.140625" bestFit="1" customWidth="1"/>
    <col min="9226" max="9226" width="12.85546875" bestFit="1" customWidth="1"/>
    <col min="9227" max="9227" width="13.5703125" bestFit="1" customWidth="1"/>
    <col min="9228" max="9228" width="14.42578125" bestFit="1" customWidth="1"/>
    <col min="9229" max="9229" width="15.140625" bestFit="1" customWidth="1"/>
    <col min="9230" max="9232" width="0" hidden="1" customWidth="1"/>
    <col min="9473" max="9473" width="7.140625" bestFit="1" customWidth="1"/>
    <col min="9474" max="9474" width="9" bestFit="1" customWidth="1"/>
    <col min="9475" max="9475" width="10.42578125" customWidth="1"/>
    <col min="9476" max="9476" width="0" hidden="1" customWidth="1"/>
    <col min="9477" max="9477" width="13.5703125" bestFit="1" customWidth="1"/>
    <col min="9478" max="9479" width="11.140625" bestFit="1" customWidth="1"/>
    <col min="9480" max="9480" width="10.28515625" bestFit="1" customWidth="1"/>
    <col min="9481" max="9481" width="11.140625" bestFit="1" customWidth="1"/>
    <col min="9482" max="9482" width="12.85546875" bestFit="1" customWidth="1"/>
    <col min="9483" max="9483" width="13.5703125" bestFit="1" customWidth="1"/>
    <col min="9484" max="9484" width="14.42578125" bestFit="1" customWidth="1"/>
    <col min="9485" max="9485" width="15.140625" bestFit="1" customWidth="1"/>
    <col min="9486" max="9488" width="0" hidden="1" customWidth="1"/>
    <col min="9729" max="9729" width="7.140625" bestFit="1" customWidth="1"/>
    <col min="9730" max="9730" width="9" bestFit="1" customWidth="1"/>
    <col min="9731" max="9731" width="10.42578125" customWidth="1"/>
    <col min="9732" max="9732" width="0" hidden="1" customWidth="1"/>
    <col min="9733" max="9733" width="13.5703125" bestFit="1" customWidth="1"/>
    <col min="9734" max="9735" width="11.140625" bestFit="1" customWidth="1"/>
    <col min="9736" max="9736" width="10.28515625" bestFit="1" customWidth="1"/>
    <col min="9737" max="9737" width="11.140625" bestFit="1" customWidth="1"/>
    <col min="9738" max="9738" width="12.85546875" bestFit="1" customWidth="1"/>
    <col min="9739" max="9739" width="13.5703125" bestFit="1" customWidth="1"/>
    <col min="9740" max="9740" width="14.42578125" bestFit="1" customWidth="1"/>
    <col min="9741" max="9741" width="15.140625" bestFit="1" customWidth="1"/>
    <col min="9742" max="9744" width="0" hidden="1" customWidth="1"/>
    <col min="9985" max="9985" width="7.140625" bestFit="1" customWidth="1"/>
    <col min="9986" max="9986" width="9" bestFit="1" customWidth="1"/>
    <col min="9987" max="9987" width="10.42578125" customWidth="1"/>
    <col min="9988" max="9988" width="0" hidden="1" customWidth="1"/>
    <col min="9989" max="9989" width="13.5703125" bestFit="1" customWidth="1"/>
    <col min="9990" max="9991" width="11.140625" bestFit="1" customWidth="1"/>
    <col min="9992" max="9992" width="10.28515625" bestFit="1" customWidth="1"/>
    <col min="9993" max="9993" width="11.140625" bestFit="1" customWidth="1"/>
    <col min="9994" max="9994" width="12.85546875" bestFit="1" customWidth="1"/>
    <col min="9995" max="9995" width="13.5703125" bestFit="1" customWidth="1"/>
    <col min="9996" max="9996" width="14.42578125" bestFit="1" customWidth="1"/>
    <col min="9997" max="9997" width="15.140625" bestFit="1" customWidth="1"/>
    <col min="9998" max="10000" width="0" hidden="1" customWidth="1"/>
    <col min="10241" max="10241" width="7.140625" bestFit="1" customWidth="1"/>
    <col min="10242" max="10242" width="9" bestFit="1" customWidth="1"/>
    <col min="10243" max="10243" width="10.42578125" customWidth="1"/>
    <col min="10244" max="10244" width="0" hidden="1" customWidth="1"/>
    <col min="10245" max="10245" width="13.5703125" bestFit="1" customWidth="1"/>
    <col min="10246" max="10247" width="11.140625" bestFit="1" customWidth="1"/>
    <col min="10248" max="10248" width="10.28515625" bestFit="1" customWidth="1"/>
    <col min="10249" max="10249" width="11.140625" bestFit="1" customWidth="1"/>
    <col min="10250" max="10250" width="12.85546875" bestFit="1" customWidth="1"/>
    <col min="10251" max="10251" width="13.5703125" bestFit="1" customWidth="1"/>
    <col min="10252" max="10252" width="14.42578125" bestFit="1" customWidth="1"/>
    <col min="10253" max="10253" width="15.140625" bestFit="1" customWidth="1"/>
    <col min="10254" max="10256" width="0" hidden="1" customWidth="1"/>
    <col min="10497" max="10497" width="7.140625" bestFit="1" customWidth="1"/>
    <col min="10498" max="10498" width="9" bestFit="1" customWidth="1"/>
    <col min="10499" max="10499" width="10.42578125" customWidth="1"/>
    <col min="10500" max="10500" width="0" hidden="1" customWidth="1"/>
    <col min="10501" max="10501" width="13.5703125" bestFit="1" customWidth="1"/>
    <col min="10502" max="10503" width="11.140625" bestFit="1" customWidth="1"/>
    <col min="10504" max="10504" width="10.28515625" bestFit="1" customWidth="1"/>
    <col min="10505" max="10505" width="11.140625" bestFit="1" customWidth="1"/>
    <col min="10506" max="10506" width="12.85546875" bestFit="1" customWidth="1"/>
    <col min="10507" max="10507" width="13.5703125" bestFit="1" customWidth="1"/>
    <col min="10508" max="10508" width="14.42578125" bestFit="1" customWidth="1"/>
    <col min="10509" max="10509" width="15.140625" bestFit="1" customWidth="1"/>
    <col min="10510" max="10512" width="0" hidden="1" customWidth="1"/>
    <col min="10753" max="10753" width="7.140625" bestFit="1" customWidth="1"/>
    <col min="10754" max="10754" width="9" bestFit="1" customWidth="1"/>
    <col min="10755" max="10755" width="10.42578125" customWidth="1"/>
    <col min="10756" max="10756" width="0" hidden="1" customWidth="1"/>
    <col min="10757" max="10757" width="13.5703125" bestFit="1" customWidth="1"/>
    <col min="10758" max="10759" width="11.140625" bestFit="1" customWidth="1"/>
    <col min="10760" max="10760" width="10.28515625" bestFit="1" customWidth="1"/>
    <col min="10761" max="10761" width="11.140625" bestFit="1" customWidth="1"/>
    <col min="10762" max="10762" width="12.85546875" bestFit="1" customWidth="1"/>
    <col min="10763" max="10763" width="13.5703125" bestFit="1" customWidth="1"/>
    <col min="10764" max="10764" width="14.42578125" bestFit="1" customWidth="1"/>
    <col min="10765" max="10765" width="15.140625" bestFit="1" customWidth="1"/>
    <col min="10766" max="10768" width="0" hidden="1" customWidth="1"/>
    <col min="11009" max="11009" width="7.140625" bestFit="1" customWidth="1"/>
    <col min="11010" max="11010" width="9" bestFit="1" customWidth="1"/>
    <col min="11011" max="11011" width="10.42578125" customWidth="1"/>
    <col min="11012" max="11012" width="0" hidden="1" customWidth="1"/>
    <col min="11013" max="11013" width="13.5703125" bestFit="1" customWidth="1"/>
    <col min="11014" max="11015" width="11.140625" bestFit="1" customWidth="1"/>
    <col min="11016" max="11016" width="10.28515625" bestFit="1" customWidth="1"/>
    <col min="11017" max="11017" width="11.140625" bestFit="1" customWidth="1"/>
    <col min="11018" max="11018" width="12.85546875" bestFit="1" customWidth="1"/>
    <col min="11019" max="11019" width="13.5703125" bestFit="1" customWidth="1"/>
    <col min="11020" max="11020" width="14.42578125" bestFit="1" customWidth="1"/>
    <col min="11021" max="11021" width="15.140625" bestFit="1" customWidth="1"/>
    <col min="11022" max="11024" width="0" hidden="1" customWidth="1"/>
    <col min="11265" max="11265" width="7.140625" bestFit="1" customWidth="1"/>
    <col min="11266" max="11266" width="9" bestFit="1" customWidth="1"/>
    <col min="11267" max="11267" width="10.42578125" customWidth="1"/>
    <col min="11268" max="11268" width="0" hidden="1" customWidth="1"/>
    <col min="11269" max="11269" width="13.5703125" bestFit="1" customWidth="1"/>
    <col min="11270" max="11271" width="11.140625" bestFit="1" customWidth="1"/>
    <col min="11272" max="11272" width="10.28515625" bestFit="1" customWidth="1"/>
    <col min="11273" max="11273" width="11.140625" bestFit="1" customWidth="1"/>
    <col min="11274" max="11274" width="12.85546875" bestFit="1" customWidth="1"/>
    <col min="11275" max="11275" width="13.5703125" bestFit="1" customWidth="1"/>
    <col min="11276" max="11276" width="14.42578125" bestFit="1" customWidth="1"/>
    <col min="11277" max="11277" width="15.140625" bestFit="1" customWidth="1"/>
    <col min="11278" max="11280" width="0" hidden="1" customWidth="1"/>
    <col min="11521" max="11521" width="7.140625" bestFit="1" customWidth="1"/>
    <col min="11522" max="11522" width="9" bestFit="1" customWidth="1"/>
    <col min="11523" max="11523" width="10.42578125" customWidth="1"/>
    <col min="11524" max="11524" width="0" hidden="1" customWidth="1"/>
    <col min="11525" max="11525" width="13.5703125" bestFit="1" customWidth="1"/>
    <col min="11526" max="11527" width="11.140625" bestFit="1" customWidth="1"/>
    <col min="11528" max="11528" width="10.28515625" bestFit="1" customWidth="1"/>
    <col min="11529" max="11529" width="11.140625" bestFit="1" customWidth="1"/>
    <col min="11530" max="11530" width="12.85546875" bestFit="1" customWidth="1"/>
    <col min="11531" max="11531" width="13.5703125" bestFit="1" customWidth="1"/>
    <col min="11532" max="11532" width="14.42578125" bestFit="1" customWidth="1"/>
    <col min="11533" max="11533" width="15.140625" bestFit="1" customWidth="1"/>
    <col min="11534" max="11536" width="0" hidden="1" customWidth="1"/>
    <col min="11777" max="11777" width="7.140625" bestFit="1" customWidth="1"/>
    <col min="11778" max="11778" width="9" bestFit="1" customWidth="1"/>
    <col min="11779" max="11779" width="10.42578125" customWidth="1"/>
    <col min="11780" max="11780" width="0" hidden="1" customWidth="1"/>
    <col min="11781" max="11781" width="13.5703125" bestFit="1" customWidth="1"/>
    <col min="11782" max="11783" width="11.140625" bestFit="1" customWidth="1"/>
    <col min="11784" max="11784" width="10.28515625" bestFit="1" customWidth="1"/>
    <col min="11785" max="11785" width="11.140625" bestFit="1" customWidth="1"/>
    <col min="11786" max="11786" width="12.85546875" bestFit="1" customWidth="1"/>
    <col min="11787" max="11787" width="13.5703125" bestFit="1" customWidth="1"/>
    <col min="11788" max="11788" width="14.42578125" bestFit="1" customWidth="1"/>
    <col min="11789" max="11789" width="15.140625" bestFit="1" customWidth="1"/>
    <col min="11790" max="11792" width="0" hidden="1" customWidth="1"/>
    <col min="12033" max="12033" width="7.140625" bestFit="1" customWidth="1"/>
    <col min="12034" max="12034" width="9" bestFit="1" customWidth="1"/>
    <col min="12035" max="12035" width="10.42578125" customWidth="1"/>
    <col min="12036" max="12036" width="0" hidden="1" customWidth="1"/>
    <col min="12037" max="12037" width="13.5703125" bestFit="1" customWidth="1"/>
    <col min="12038" max="12039" width="11.140625" bestFit="1" customWidth="1"/>
    <col min="12040" max="12040" width="10.28515625" bestFit="1" customWidth="1"/>
    <col min="12041" max="12041" width="11.140625" bestFit="1" customWidth="1"/>
    <col min="12042" max="12042" width="12.85546875" bestFit="1" customWidth="1"/>
    <col min="12043" max="12043" width="13.5703125" bestFit="1" customWidth="1"/>
    <col min="12044" max="12044" width="14.42578125" bestFit="1" customWidth="1"/>
    <col min="12045" max="12045" width="15.140625" bestFit="1" customWidth="1"/>
    <col min="12046" max="12048" width="0" hidden="1" customWidth="1"/>
    <col min="12289" max="12289" width="7.140625" bestFit="1" customWidth="1"/>
    <col min="12290" max="12290" width="9" bestFit="1" customWidth="1"/>
    <col min="12291" max="12291" width="10.42578125" customWidth="1"/>
    <col min="12292" max="12292" width="0" hidden="1" customWidth="1"/>
    <col min="12293" max="12293" width="13.5703125" bestFit="1" customWidth="1"/>
    <col min="12294" max="12295" width="11.140625" bestFit="1" customWidth="1"/>
    <col min="12296" max="12296" width="10.28515625" bestFit="1" customWidth="1"/>
    <col min="12297" max="12297" width="11.140625" bestFit="1" customWidth="1"/>
    <col min="12298" max="12298" width="12.85546875" bestFit="1" customWidth="1"/>
    <col min="12299" max="12299" width="13.5703125" bestFit="1" customWidth="1"/>
    <col min="12300" max="12300" width="14.42578125" bestFit="1" customWidth="1"/>
    <col min="12301" max="12301" width="15.140625" bestFit="1" customWidth="1"/>
    <col min="12302" max="12304" width="0" hidden="1" customWidth="1"/>
    <col min="12545" max="12545" width="7.140625" bestFit="1" customWidth="1"/>
    <col min="12546" max="12546" width="9" bestFit="1" customWidth="1"/>
    <col min="12547" max="12547" width="10.42578125" customWidth="1"/>
    <col min="12548" max="12548" width="0" hidden="1" customWidth="1"/>
    <col min="12549" max="12549" width="13.5703125" bestFit="1" customWidth="1"/>
    <col min="12550" max="12551" width="11.140625" bestFit="1" customWidth="1"/>
    <col min="12552" max="12552" width="10.28515625" bestFit="1" customWidth="1"/>
    <col min="12553" max="12553" width="11.140625" bestFit="1" customWidth="1"/>
    <col min="12554" max="12554" width="12.85546875" bestFit="1" customWidth="1"/>
    <col min="12555" max="12555" width="13.5703125" bestFit="1" customWidth="1"/>
    <col min="12556" max="12556" width="14.42578125" bestFit="1" customWidth="1"/>
    <col min="12557" max="12557" width="15.140625" bestFit="1" customWidth="1"/>
    <col min="12558" max="12560" width="0" hidden="1" customWidth="1"/>
    <col min="12801" max="12801" width="7.140625" bestFit="1" customWidth="1"/>
    <col min="12802" max="12802" width="9" bestFit="1" customWidth="1"/>
    <col min="12803" max="12803" width="10.42578125" customWidth="1"/>
    <col min="12804" max="12804" width="0" hidden="1" customWidth="1"/>
    <col min="12805" max="12805" width="13.5703125" bestFit="1" customWidth="1"/>
    <col min="12806" max="12807" width="11.140625" bestFit="1" customWidth="1"/>
    <col min="12808" max="12808" width="10.28515625" bestFit="1" customWidth="1"/>
    <col min="12809" max="12809" width="11.140625" bestFit="1" customWidth="1"/>
    <col min="12810" max="12810" width="12.85546875" bestFit="1" customWidth="1"/>
    <col min="12811" max="12811" width="13.5703125" bestFit="1" customWidth="1"/>
    <col min="12812" max="12812" width="14.42578125" bestFit="1" customWidth="1"/>
    <col min="12813" max="12813" width="15.140625" bestFit="1" customWidth="1"/>
    <col min="12814" max="12816" width="0" hidden="1" customWidth="1"/>
    <col min="13057" max="13057" width="7.140625" bestFit="1" customWidth="1"/>
    <col min="13058" max="13058" width="9" bestFit="1" customWidth="1"/>
    <col min="13059" max="13059" width="10.42578125" customWidth="1"/>
    <col min="13060" max="13060" width="0" hidden="1" customWidth="1"/>
    <col min="13061" max="13061" width="13.5703125" bestFit="1" customWidth="1"/>
    <col min="13062" max="13063" width="11.140625" bestFit="1" customWidth="1"/>
    <col min="13064" max="13064" width="10.28515625" bestFit="1" customWidth="1"/>
    <col min="13065" max="13065" width="11.140625" bestFit="1" customWidth="1"/>
    <col min="13066" max="13066" width="12.85546875" bestFit="1" customWidth="1"/>
    <col min="13067" max="13067" width="13.5703125" bestFit="1" customWidth="1"/>
    <col min="13068" max="13068" width="14.42578125" bestFit="1" customWidth="1"/>
    <col min="13069" max="13069" width="15.140625" bestFit="1" customWidth="1"/>
    <col min="13070" max="13072" width="0" hidden="1" customWidth="1"/>
    <col min="13313" max="13313" width="7.140625" bestFit="1" customWidth="1"/>
    <col min="13314" max="13314" width="9" bestFit="1" customWidth="1"/>
    <col min="13315" max="13315" width="10.42578125" customWidth="1"/>
    <col min="13316" max="13316" width="0" hidden="1" customWidth="1"/>
    <col min="13317" max="13317" width="13.5703125" bestFit="1" customWidth="1"/>
    <col min="13318" max="13319" width="11.140625" bestFit="1" customWidth="1"/>
    <col min="13320" max="13320" width="10.28515625" bestFit="1" customWidth="1"/>
    <col min="13321" max="13321" width="11.140625" bestFit="1" customWidth="1"/>
    <col min="13322" max="13322" width="12.85546875" bestFit="1" customWidth="1"/>
    <col min="13323" max="13323" width="13.5703125" bestFit="1" customWidth="1"/>
    <col min="13324" max="13324" width="14.42578125" bestFit="1" customWidth="1"/>
    <col min="13325" max="13325" width="15.140625" bestFit="1" customWidth="1"/>
    <col min="13326" max="13328" width="0" hidden="1" customWidth="1"/>
    <col min="13569" max="13569" width="7.140625" bestFit="1" customWidth="1"/>
    <col min="13570" max="13570" width="9" bestFit="1" customWidth="1"/>
    <col min="13571" max="13571" width="10.42578125" customWidth="1"/>
    <col min="13572" max="13572" width="0" hidden="1" customWidth="1"/>
    <col min="13573" max="13573" width="13.5703125" bestFit="1" customWidth="1"/>
    <col min="13574" max="13575" width="11.140625" bestFit="1" customWidth="1"/>
    <col min="13576" max="13576" width="10.28515625" bestFit="1" customWidth="1"/>
    <col min="13577" max="13577" width="11.140625" bestFit="1" customWidth="1"/>
    <col min="13578" max="13578" width="12.85546875" bestFit="1" customWidth="1"/>
    <col min="13579" max="13579" width="13.5703125" bestFit="1" customWidth="1"/>
    <col min="13580" max="13580" width="14.42578125" bestFit="1" customWidth="1"/>
    <col min="13581" max="13581" width="15.140625" bestFit="1" customWidth="1"/>
    <col min="13582" max="13584" width="0" hidden="1" customWidth="1"/>
    <col min="13825" max="13825" width="7.140625" bestFit="1" customWidth="1"/>
    <col min="13826" max="13826" width="9" bestFit="1" customWidth="1"/>
    <col min="13827" max="13827" width="10.42578125" customWidth="1"/>
    <col min="13828" max="13828" width="0" hidden="1" customWidth="1"/>
    <col min="13829" max="13829" width="13.5703125" bestFit="1" customWidth="1"/>
    <col min="13830" max="13831" width="11.140625" bestFit="1" customWidth="1"/>
    <col min="13832" max="13832" width="10.28515625" bestFit="1" customWidth="1"/>
    <col min="13833" max="13833" width="11.140625" bestFit="1" customWidth="1"/>
    <col min="13834" max="13834" width="12.85546875" bestFit="1" customWidth="1"/>
    <col min="13835" max="13835" width="13.5703125" bestFit="1" customWidth="1"/>
    <col min="13836" max="13836" width="14.42578125" bestFit="1" customWidth="1"/>
    <col min="13837" max="13837" width="15.140625" bestFit="1" customWidth="1"/>
    <col min="13838" max="13840" width="0" hidden="1" customWidth="1"/>
    <col min="14081" max="14081" width="7.140625" bestFit="1" customWidth="1"/>
    <col min="14082" max="14082" width="9" bestFit="1" customWidth="1"/>
    <col min="14083" max="14083" width="10.42578125" customWidth="1"/>
    <col min="14084" max="14084" width="0" hidden="1" customWidth="1"/>
    <col min="14085" max="14085" width="13.5703125" bestFit="1" customWidth="1"/>
    <col min="14086" max="14087" width="11.140625" bestFit="1" customWidth="1"/>
    <col min="14088" max="14088" width="10.28515625" bestFit="1" customWidth="1"/>
    <col min="14089" max="14089" width="11.140625" bestFit="1" customWidth="1"/>
    <col min="14090" max="14090" width="12.85546875" bestFit="1" customWidth="1"/>
    <col min="14091" max="14091" width="13.5703125" bestFit="1" customWidth="1"/>
    <col min="14092" max="14092" width="14.42578125" bestFit="1" customWidth="1"/>
    <col min="14093" max="14093" width="15.140625" bestFit="1" customWidth="1"/>
    <col min="14094" max="14096" width="0" hidden="1" customWidth="1"/>
    <col min="14337" max="14337" width="7.140625" bestFit="1" customWidth="1"/>
    <col min="14338" max="14338" width="9" bestFit="1" customWidth="1"/>
    <col min="14339" max="14339" width="10.42578125" customWidth="1"/>
    <col min="14340" max="14340" width="0" hidden="1" customWidth="1"/>
    <col min="14341" max="14341" width="13.5703125" bestFit="1" customWidth="1"/>
    <col min="14342" max="14343" width="11.140625" bestFit="1" customWidth="1"/>
    <col min="14344" max="14344" width="10.28515625" bestFit="1" customWidth="1"/>
    <col min="14345" max="14345" width="11.140625" bestFit="1" customWidth="1"/>
    <col min="14346" max="14346" width="12.85546875" bestFit="1" customWidth="1"/>
    <col min="14347" max="14347" width="13.5703125" bestFit="1" customWidth="1"/>
    <col min="14348" max="14348" width="14.42578125" bestFit="1" customWidth="1"/>
    <col min="14349" max="14349" width="15.140625" bestFit="1" customWidth="1"/>
    <col min="14350" max="14352" width="0" hidden="1" customWidth="1"/>
    <col min="14593" max="14593" width="7.140625" bestFit="1" customWidth="1"/>
    <col min="14594" max="14594" width="9" bestFit="1" customWidth="1"/>
    <col min="14595" max="14595" width="10.42578125" customWidth="1"/>
    <col min="14596" max="14596" width="0" hidden="1" customWidth="1"/>
    <col min="14597" max="14597" width="13.5703125" bestFit="1" customWidth="1"/>
    <col min="14598" max="14599" width="11.140625" bestFit="1" customWidth="1"/>
    <col min="14600" max="14600" width="10.28515625" bestFit="1" customWidth="1"/>
    <col min="14601" max="14601" width="11.140625" bestFit="1" customWidth="1"/>
    <col min="14602" max="14602" width="12.85546875" bestFit="1" customWidth="1"/>
    <col min="14603" max="14603" width="13.5703125" bestFit="1" customWidth="1"/>
    <col min="14604" max="14604" width="14.42578125" bestFit="1" customWidth="1"/>
    <col min="14605" max="14605" width="15.140625" bestFit="1" customWidth="1"/>
    <col min="14606" max="14608" width="0" hidden="1" customWidth="1"/>
    <col min="14849" max="14849" width="7.140625" bestFit="1" customWidth="1"/>
    <col min="14850" max="14850" width="9" bestFit="1" customWidth="1"/>
    <col min="14851" max="14851" width="10.42578125" customWidth="1"/>
    <col min="14852" max="14852" width="0" hidden="1" customWidth="1"/>
    <col min="14853" max="14853" width="13.5703125" bestFit="1" customWidth="1"/>
    <col min="14854" max="14855" width="11.140625" bestFit="1" customWidth="1"/>
    <col min="14856" max="14856" width="10.28515625" bestFit="1" customWidth="1"/>
    <col min="14857" max="14857" width="11.140625" bestFit="1" customWidth="1"/>
    <col min="14858" max="14858" width="12.85546875" bestFit="1" customWidth="1"/>
    <col min="14859" max="14859" width="13.5703125" bestFit="1" customWidth="1"/>
    <col min="14860" max="14860" width="14.42578125" bestFit="1" customWidth="1"/>
    <col min="14861" max="14861" width="15.140625" bestFit="1" customWidth="1"/>
    <col min="14862" max="14864" width="0" hidden="1" customWidth="1"/>
    <col min="15105" max="15105" width="7.140625" bestFit="1" customWidth="1"/>
    <col min="15106" max="15106" width="9" bestFit="1" customWidth="1"/>
    <col min="15107" max="15107" width="10.42578125" customWidth="1"/>
    <col min="15108" max="15108" width="0" hidden="1" customWidth="1"/>
    <col min="15109" max="15109" width="13.5703125" bestFit="1" customWidth="1"/>
    <col min="15110" max="15111" width="11.140625" bestFit="1" customWidth="1"/>
    <col min="15112" max="15112" width="10.28515625" bestFit="1" customWidth="1"/>
    <col min="15113" max="15113" width="11.140625" bestFit="1" customWidth="1"/>
    <col min="15114" max="15114" width="12.85546875" bestFit="1" customWidth="1"/>
    <col min="15115" max="15115" width="13.5703125" bestFit="1" customWidth="1"/>
    <col min="15116" max="15116" width="14.42578125" bestFit="1" customWidth="1"/>
    <col min="15117" max="15117" width="15.140625" bestFit="1" customWidth="1"/>
    <col min="15118" max="15120" width="0" hidden="1" customWidth="1"/>
    <col min="15361" max="15361" width="7.140625" bestFit="1" customWidth="1"/>
    <col min="15362" max="15362" width="9" bestFit="1" customWidth="1"/>
    <col min="15363" max="15363" width="10.42578125" customWidth="1"/>
    <col min="15364" max="15364" width="0" hidden="1" customWidth="1"/>
    <col min="15365" max="15365" width="13.5703125" bestFit="1" customWidth="1"/>
    <col min="15366" max="15367" width="11.140625" bestFit="1" customWidth="1"/>
    <col min="15368" max="15368" width="10.28515625" bestFit="1" customWidth="1"/>
    <col min="15369" max="15369" width="11.140625" bestFit="1" customWidth="1"/>
    <col min="15370" max="15370" width="12.85546875" bestFit="1" customWidth="1"/>
    <col min="15371" max="15371" width="13.5703125" bestFit="1" customWidth="1"/>
    <col min="15372" max="15372" width="14.42578125" bestFit="1" customWidth="1"/>
    <col min="15373" max="15373" width="15.140625" bestFit="1" customWidth="1"/>
    <col min="15374" max="15376" width="0" hidden="1" customWidth="1"/>
    <col min="15617" max="15617" width="7.140625" bestFit="1" customWidth="1"/>
    <col min="15618" max="15618" width="9" bestFit="1" customWidth="1"/>
    <col min="15619" max="15619" width="10.42578125" customWidth="1"/>
    <col min="15620" max="15620" width="0" hidden="1" customWidth="1"/>
    <col min="15621" max="15621" width="13.5703125" bestFit="1" customWidth="1"/>
    <col min="15622" max="15623" width="11.140625" bestFit="1" customWidth="1"/>
    <col min="15624" max="15624" width="10.28515625" bestFit="1" customWidth="1"/>
    <col min="15625" max="15625" width="11.140625" bestFit="1" customWidth="1"/>
    <col min="15626" max="15626" width="12.85546875" bestFit="1" customWidth="1"/>
    <col min="15627" max="15627" width="13.5703125" bestFit="1" customWidth="1"/>
    <col min="15628" max="15628" width="14.42578125" bestFit="1" customWidth="1"/>
    <col min="15629" max="15629" width="15.140625" bestFit="1" customWidth="1"/>
    <col min="15630" max="15632" width="0" hidden="1" customWidth="1"/>
    <col min="15873" max="15873" width="7.140625" bestFit="1" customWidth="1"/>
    <col min="15874" max="15874" width="9" bestFit="1" customWidth="1"/>
    <col min="15875" max="15875" width="10.42578125" customWidth="1"/>
    <col min="15876" max="15876" width="0" hidden="1" customWidth="1"/>
    <col min="15877" max="15877" width="13.5703125" bestFit="1" customWidth="1"/>
    <col min="15878" max="15879" width="11.140625" bestFit="1" customWidth="1"/>
    <col min="15880" max="15880" width="10.28515625" bestFit="1" customWidth="1"/>
    <col min="15881" max="15881" width="11.140625" bestFit="1" customWidth="1"/>
    <col min="15882" max="15882" width="12.85546875" bestFit="1" customWidth="1"/>
    <col min="15883" max="15883" width="13.5703125" bestFit="1" customWidth="1"/>
    <col min="15884" max="15884" width="14.42578125" bestFit="1" customWidth="1"/>
    <col min="15885" max="15885" width="15.140625" bestFit="1" customWidth="1"/>
    <col min="15886" max="15888" width="0" hidden="1" customWidth="1"/>
    <col min="16129" max="16129" width="7.140625" bestFit="1" customWidth="1"/>
    <col min="16130" max="16130" width="9" bestFit="1" customWidth="1"/>
    <col min="16131" max="16131" width="10.42578125" customWidth="1"/>
    <col min="16132" max="16132" width="0" hidden="1" customWidth="1"/>
    <col min="16133" max="16133" width="13.5703125" bestFit="1" customWidth="1"/>
    <col min="16134" max="16135" width="11.140625" bestFit="1" customWidth="1"/>
    <col min="16136" max="16136" width="10.28515625" bestFit="1" customWidth="1"/>
    <col min="16137" max="16137" width="11.140625" bestFit="1" customWidth="1"/>
    <col min="16138" max="16138" width="12.85546875" bestFit="1" customWidth="1"/>
    <col min="16139" max="16139" width="13.5703125" bestFit="1" customWidth="1"/>
    <col min="16140" max="16140" width="14.42578125" bestFit="1" customWidth="1"/>
    <col min="16141" max="16141" width="15.140625" bestFit="1" customWidth="1"/>
    <col min="16142" max="16144" width="0" hidden="1" customWidth="1"/>
  </cols>
  <sheetData>
    <row r="1" spans="1:16" ht="15" customHeight="1" x14ac:dyDescent="0.2">
      <c r="A1" s="15" t="s">
        <v>0</v>
      </c>
      <c r="B1" s="15" t="s">
        <v>1</v>
      </c>
      <c r="C1" s="15" t="s">
        <v>2</v>
      </c>
      <c r="D1" s="15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6" t="s">
        <v>9</v>
      </c>
      <c r="K1" s="16" t="s">
        <v>10</v>
      </c>
      <c r="L1" s="16" t="s">
        <v>11</v>
      </c>
      <c r="M1" s="16" t="s">
        <v>12</v>
      </c>
      <c r="N1" s="17" t="s">
        <v>13</v>
      </c>
      <c r="O1" s="18" t="s">
        <v>14</v>
      </c>
      <c r="P1" s="15" t="s">
        <v>22</v>
      </c>
    </row>
    <row r="2" spans="1:16" ht="15" customHeight="1" x14ac:dyDescent="0.2">
      <c r="A2" s="19">
        <v>2053</v>
      </c>
      <c r="B2" s="20">
        <v>44896.372995405094</v>
      </c>
      <c r="C2" s="19" t="s">
        <v>15</v>
      </c>
      <c r="D2" s="4" t="s">
        <v>16</v>
      </c>
      <c r="E2" s="5">
        <v>2966435.6</v>
      </c>
      <c r="F2" s="5">
        <v>563622.76</v>
      </c>
      <c r="G2" s="5">
        <f>+E2*2.5%</f>
        <v>74160.89</v>
      </c>
      <c r="H2" s="5">
        <f>+E2*11.04/1000</f>
        <v>32749.449024000001</v>
      </c>
      <c r="I2" s="5"/>
      <c r="J2" s="6">
        <v>0</v>
      </c>
      <c r="K2" s="7">
        <f>+E2+F2-G2-H2-I2-J2</f>
        <v>3423148.020976</v>
      </c>
      <c r="L2" s="6">
        <f>3150687+272461</f>
        <v>3423148</v>
      </c>
      <c r="M2" s="21">
        <f>+K2-L2</f>
        <v>2.0975999999791384E-2</v>
      </c>
      <c r="N2" s="8">
        <v>0</v>
      </c>
      <c r="O2" s="22">
        <f>+N2-M2</f>
        <v>-2.0975999999791384E-2</v>
      </c>
      <c r="P2" s="4"/>
    </row>
    <row r="3" spans="1:16" ht="15" customHeight="1" x14ac:dyDescent="0.2">
      <c r="A3" s="19">
        <v>2054</v>
      </c>
      <c r="B3" s="20">
        <v>44896.373563425928</v>
      </c>
      <c r="C3" s="19" t="s">
        <v>15</v>
      </c>
      <c r="D3" s="4" t="s">
        <v>16</v>
      </c>
      <c r="E3" s="5">
        <v>498230</v>
      </c>
      <c r="F3" s="5">
        <v>94663.7</v>
      </c>
      <c r="G3" s="5"/>
      <c r="H3" s="5"/>
      <c r="I3" s="5"/>
      <c r="J3" s="6">
        <v>0</v>
      </c>
      <c r="K3" s="7">
        <f t="shared" ref="K3:K39" si="0">+E3+F3-G3-H3-I3-J3</f>
        <v>592893.69999999995</v>
      </c>
      <c r="L3" s="23">
        <f>235284+7756</f>
        <v>243040</v>
      </c>
      <c r="M3" s="21">
        <f t="shared" ref="M3:M39" si="1">+K3-L3</f>
        <v>349853.69999999995</v>
      </c>
      <c r="N3" s="8">
        <v>592894</v>
      </c>
      <c r="O3" s="22">
        <f t="shared" ref="O3:O39" si="2">+N3-M3</f>
        <v>243040.30000000005</v>
      </c>
      <c r="P3" s="4"/>
    </row>
    <row r="4" spans="1:16" ht="15" customHeight="1" x14ac:dyDescent="0.2">
      <c r="A4" s="19">
        <v>2107</v>
      </c>
      <c r="B4" s="20">
        <v>44904.409972685185</v>
      </c>
      <c r="C4" s="19" t="s">
        <v>17</v>
      </c>
      <c r="D4" s="4" t="s">
        <v>16</v>
      </c>
      <c r="E4" s="5">
        <v>4352983.8</v>
      </c>
      <c r="F4" s="5">
        <v>827066.92</v>
      </c>
      <c r="G4" s="5">
        <f t="shared" ref="G4:G39" si="3">+E4*2.5%</f>
        <v>108824.595</v>
      </c>
      <c r="H4" s="5">
        <v>0</v>
      </c>
      <c r="I4" s="5"/>
      <c r="J4" s="6">
        <v>361145</v>
      </c>
      <c r="K4" s="7">
        <f t="shared" si="0"/>
        <v>4710081.125</v>
      </c>
      <c r="L4" s="24">
        <v>712778</v>
      </c>
      <c r="M4" s="21">
        <f t="shared" si="1"/>
        <v>3997303.125</v>
      </c>
      <c r="N4" s="8">
        <v>3800020</v>
      </c>
      <c r="O4" s="22">
        <f t="shared" si="2"/>
        <v>-197283.125</v>
      </c>
      <c r="P4" s="4" t="s">
        <v>23</v>
      </c>
    </row>
    <row r="5" spans="1:16" ht="15" customHeight="1" x14ac:dyDescent="0.2">
      <c r="A5" s="19">
        <v>2155</v>
      </c>
      <c r="B5" s="20">
        <v>44908.765599803242</v>
      </c>
      <c r="C5" s="19" t="s">
        <v>15</v>
      </c>
      <c r="D5" s="4" t="s">
        <v>16</v>
      </c>
      <c r="E5" s="5">
        <v>2401879.4</v>
      </c>
      <c r="F5" s="5">
        <v>456357.09</v>
      </c>
      <c r="G5" s="5">
        <f t="shared" si="3"/>
        <v>60046.985000000001</v>
      </c>
      <c r="H5" s="5">
        <f t="shared" ref="H5:H39" si="4">+E5*11.04/1000</f>
        <v>26516.748575999998</v>
      </c>
      <c r="I5" s="5"/>
      <c r="J5" s="6">
        <v>18065</v>
      </c>
      <c r="K5" s="7">
        <f t="shared" si="0"/>
        <v>2753607.756424</v>
      </c>
      <c r="L5" s="6">
        <v>0</v>
      </c>
      <c r="M5" s="21">
        <f t="shared" si="1"/>
        <v>2753607.756424</v>
      </c>
      <c r="N5" s="8">
        <v>2770072</v>
      </c>
      <c r="O5" s="22">
        <f t="shared" si="2"/>
        <v>16464.243575999979</v>
      </c>
      <c r="P5" s="4" t="s">
        <v>24</v>
      </c>
    </row>
    <row r="6" spans="1:16" ht="15" customHeight="1" x14ac:dyDescent="0.2">
      <c r="A6" s="19">
        <v>2156</v>
      </c>
      <c r="B6" s="20">
        <v>44908.765779247682</v>
      </c>
      <c r="C6" s="19" t="s">
        <v>15</v>
      </c>
      <c r="D6" s="4" t="s">
        <v>16</v>
      </c>
      <c r="E6" s="5">
        <v>3025960.7</v>
      </c>
      <c r="F6" s="5">
        <v>574932.54</v>
      </c>
      <c r="G6" s="5">
        <f t="shared" si="3"/>
        <v>75649.017500000002</v>
      </c>
      <c r="H6" s="5">
        <f t="shared" si="4"/>
        <v>33406.606127999999</v>
      </c>
      <c r="I6" s="5"/>
      <c r="J6" s="6">
        <v>2585</v>
      </c>
      <c r="K6" s="7">
        <f t="shared" si="0"/>
        <v>3489252.616372</v>
      </c>
      <c r="L6" s="6">
        <v>0</v>
      </c>
      <c r="M6" s="21">
        <f t="shared" si="1"/>
        <v>3489252.616372</v>
      </c>
      <c r="N6" s="8">
        <v>3489252</v>
      </c>
      <c r="O6" s="22">
        <f t="shared" si="2"/>
        <v>-0.61637199996039271</v>
      </c>
      <c r="P6" s="4" t="s">
        <v>25</v>
      </c>
    </row>
    <row r="7" spans="1:16" ht="15" customHeight="1" x14ac:dyDescent="0.2">
      <c r="A7" s="19">
        <v>2157</v>
      </c>
      <c r="B7" s="20">
        <v>44908.76588619213</v>
      </c>
      <c r="C7" s="19" t="s">
        <v>15</v>
      </c>
      <c r="D7" s="4" t="s">
        <v>16</v>
      </c>
      <c r="E7" s="5">
        <v>871870</v>
      </c>
      <c r="F7" s="5">
        <v>165655.29999999999</v>
      </c>
      <c r="G7" s="5"/>
      <c r="H7" s="5"/>
      <c r="I7" s="5"/>
      <c r="J7" s="6">
        <v>0</v>
      </c>
      <c r="K7" s="7">
        <f t="shared" si="0"/>
        <v>1037525.3</v>
      </c>
      <c r="L7" s="6">
        <v>0</v>
      </c>
      <c r="M7" s="21">
        <f t="shared" si="1"/>
        <v>1037525.3</v>
      </c>
      <c r="N7" s="8">
        <v>1037525</v>
      </c>
      <c r="O7" s="22">
        <f t="shared" si="2"/>
        <v>-0.30000000004656613</v>
      </c>
      <c r="P7" s="4"/>
    </row>
    <row r="8" spans="1:16" ht="15" customHeight="1" x14ac:dyDescent="0.2">
      <c r="A8" s="19">
        <v>2280</v>
      </c>
      <c r="B8" s="20">
        <v>44915.717536655095</v>
      </c>
      <c r="C8" s="19" t="s">
        <v>15</v>
      </c>
      <c r="D8" s="4" t="s">
        <v>16</v>
      </c>
      <c r="E8" s="5">
        <v>666960.4</v>
      </c>
      <c r="F8" s="5">
        <v>126722.48</v>
      </c>
      <c r="G8" s="5"/>
      <c r="H8" s="5"/>
      <c r="I8" s="5"/>
      <c r="J8" s="6">
        <v>0</v>
      </c>
      <c r="K8" s="7">
        <f t="shared" si="0"/>
        <v>793682.88</v>
      </c>
      <c r="L8" s="6">
        <v>0</v>
      </c>
      <c r="M8" s="21">
        <f t="shared" si="1"/>
        <v>793682.88</v>
      </c>
      <c r="N8" s="8">
        <v>793683</v>
      </c>
      <c r="O8" s="22">
        <f t="shared" si="2"/>
        <v>0.11999999999534339</v>
      </c>
      <c r="P8" s="4"/>
    </row>
    <row r="9" spans="1:16" ht="15" customHeight="1" x14ac:dyDescent="0.2">
      <c r="A9" s="19">
        <v>2281</v>
      </c>
      <c r="B9" s="20">
        <v>44915.717644247685</v>
      </c>
      <c r="C9" s="19" t="s">
        <v>15</v>
      </c>
      <c r="D9" s="4" t="s">
        <v>16</v>
      </c>
      <c r="E9" s="5">
        <v>1110883.8</v>
      </c>
      <c r="F9" s="5">
        <v>211067.92</v>
      </c>
      <c r="G9" s="5">
        <f t="shared" si="3"/>
        <v>27772.095000000001</v>
      </c>
      <c r="H9" s="5">
        <f t="shared" si="4"/>
        <v>12264.157151999998</v>
      </c>
      <c r="I9" s="5"/>
      <c r="J9" s="6">
        <v>559110</v>
      </c>
      <c r="K9" s="7">
        <f t="shared" si="0"/>
        <v>722805.46784800012</v>
      </c>
      <c r="L9" s="6">
        <v>0</v>
      </c>
      <c r="M9" s="21">
        <f t="shared" si="1"/>
        <v>722805.46784800012</v>
      </c>
      <c r="N9" s="8">
        <v>1281916</v>
      </c>
      <c r="O9" s="22">
        <f t="shared" si="2"/>
        <v>559110.53215199988</v>
      </c>
      <c r="P9" s="4" t="s">
        <v>26</v>
      </c>
    </row>
    <row r="10" spans="1:16" ht="15" customHeight="1" x14ac:dyDescent="0.2">
      <c r="A10" s="19">
        <v>2282</v>
      </c>
      <c r="B10" s="20">
        <v>44915.717744479167</v>
      </c>
      <c r="C10" s="19" t="s">
        <v>15</v>
      </c>
      <c r="D10" s="4" t="s">
        <v>16</v>
      </c>
      <c r="E10" s="5">
        <v>1003667.2</v>
      </c>
      <c r="F10" s="5">
        <v>190696.76</v>
      </c>
      <c r="G10" s="9">
        <f t="shared" si="3"/>
        <v>25091.68</v>
      </c>
      <c r="H10" s="9">
        <f t="shared" si="4"/>
        <v>11080.485887999999</v>
      </c>
      <c r="I10" s="5"/>
      <c r="J10" s="6">
        <v>225565</v>
      </c>
      <c r="K10" s="7">
        <f t="shared" si="0"/>
        <v>932626.79411199992</v>
      </c>
      <c r="L10" s="6">
        <v>0</v>
      </c>
      <c r="M10" s="21">
        <f t="shared" si="1"/>
        <v>932626.79411199992</v>
      </c>
      <c r="N10" s="8">
        <v>968799</v>
      </c>
      <c r="O10" s="22">
        <f t="shared" si="2"/>
        <v>36172.205888000084</v>
      </c>
      <c r="P10" s="4" t="s">
        <v>27</v>
      </c>
    </row>
    <row r="11" spans="1:16" ht="15" customHeight="1" x14ac:dyDescent="0.2">
      <c r="A11" s="19">
        <v>2370</v>
      </c>
      <c r="B11" s="20">
        <v>44937.693372916663</v>
      </c>
      <c r="C11" s="19" t="s">
        <v>15</v>
      </c>
      <c r="D11" s="4" t="s">
        <v>16</v>
      </c>
      <c r="E11" s="5">
        <v>894163</v>
      </c>
      <c r="F11" s="5">
        <v>169890.97</v>
      </c>
      <c r="G11" s="5"/>
      <c r="H11" s="5"/>
      <c r="I11" s="25">
        <v>25483</v>
      </c>
      <c r="J11" s="6">
        <v>0</v>
      </c>
      <c r="K11" s="7">
        <f t="shared" si="0"/>
        <v>1038570.97</v>
      </c>
      <c r="L11" s="6">
        <v>0</v>
      </c>
      <c r="M11" s="21">
        <f t="shared" si="1"/>
        <v>1038570.97</v>
      </c>
      <c r="N11" s="8">
        <v>1038570</v>
      </c>
      <c r="O11" s="22">
        <f t="shared" si="2"/>
        <v>-0.96999999997206032</v>
      </c>
      <c r="P11" s="4"/>
    </row>
    <row r="12" spans="1:16" ht="15" customHeight="1" x14ac:dyDescent="0.2">
      <c r="A12" s="19">
        <v>2371</v>
      </c>
      <c r="B12" s="20">
        <v>44937.693549421296</v>
      </c>
      <c r="C12" s="19" t="s">
        <v>15</v>
      </c>
      <c r="D12" s="4" t="s">
        <v>16</v>
      </c>
      <c r="E12" s="5">
        <v>2414700</v>
      </c>
      <c r="F12" s="5">
        <v>458793</v>
      </c>
      <c r="G12" s="5">
        <f t="shared" si="3"/>
        <v>60367.5</v>
      </c>
      <c r="H12" s="5">
        <f t="shared" si="4"/>
        <v>26658.287999999997</v>
      </c>
      <c r="I12" s="25">
        <v>68818</v>
      </c>
      <c r="J12" s="6">
        <v>0</v>
      </c>
      <c r="K12" s="7">
        <f t="shared" si="0"/>
        <v>2717649.2119999998</v>
      </c>
      <c r="L12" s="6">
        <v>0</v>
      </c>
      <c r="M12" s="21">
        <f t="shared" si="1"/>
        <v>2717649.2119999998</v>
      </c>
      <c r="N12" s="8">
        <v>2717648</v>
      </c>
      <c r="O12" s="22">
        <f t="shared" si="2"/>
        <v>-1.2119999998249114</v>
      </c>
      <c r="P12" s="4"/>
    </row>
    <row r="13" spans="1:16" ht="15" customHeight="1" x14ac:dyDescent="0.2">
      <c r="A13" s="19">
        <v>2372</v>
      </c>
      <c r="B13" s="20">
        <v>44937.69368665509</v>
      </c>
      <c r="C13" s="19" t="s">
        <v>15</v>
      </c>
      <c r="D13" s="4" t="s">
        <v>16</v>
      </c>
      <c r="E13" s="5">
        <v>2098780</v>
      </c>
      <c r="F13" s="5">
        <v>398768.2</v>
      </c>
      <c r="G13" s="5">
        <f t="shared" si="3"/>
        <v>52469.5</v>
      </c>
      <c r="H13" s="5">
        <f t="shared" si="4"/>
        <v>23170.531199999998</v>
      </c>
      <c r="I13" s="25">
        <v>59815</v>
      </c>
      <c r="J13" s="6">
        <v>0</v>
      </c>
      <c r="K13" s="7">
        <f t="shared" si="0"/>
        <v>2362093.1688000001</v>
      </c>
      <c r="L13" s="6">
        <v>0</v>
      </c>
      <c r="M13" s="21">
        <f t="shared" si="1"/>
        <v>2362093.1688000001</v>
      </c>
      <c r="N13" s="8">
        <v>2362092</v>
      </c>
      <c r="O13" s="22">
        <f t="shared" si="2"/>
        <v>-1.1688000001013279</v>
      </c>
      <c r="P13" s="4"/>
    </row>
    <row r="14" spans="1:16" ht="15" customHeight="1" x14ac:dyDescent="0.2">
      <c r="A14" s="19">
        <v>2405</v>
      </c>
      <c r="B14" s="20">
        <v>44943.677525462961</v>
      </c>
      <c r="C14" s="19" t="s">
        <v>15</v>
      </c>
      <c r="D14" s="4" t="s">
        <v>16</v>
      </c>
      <c r="E14" s="5">
        <v>944522.4</v>
      </c>
      <c r="F14" s="5">
        <v>179459.26</v>
      </c>
      <c r="G14" s="5"/>
      <c r="H14" s="5"/>
      <c r="I14" s="25">
        <v>26918</v>
      </c>
      <c r="J14" s="6">
        <v>0</v>
      </c>
      <c r="K14" s="7">
        <f t="shared" si="0"/>
        <v>1097063.6600000001</v>
      </c>
      <c r="L14" s="6">
        <v>0</v>
      </c>
      <c r="M14" s="21">
        <f t="shared" si="1"/>
        <v>1097063.6600000001</v>
      </c>
      <c r="N14" s="8">
        <v>1097063</v>
      </c>
      <c r="O14" s="22">
        <f t="shared" si="2"/>
        <v>-0.66000000014901161</v>
      </c>
      <c r="P14" s="4"/>
    </row>
    <row r="15" spans="1:16" ht="15" customHeight="1" x14ac:dyDescent="0.2">
      <c r="A15" s="19">
        <v>2406</v>
      </c>
      <c r="B15" s="20">
        <v>44943.67807696759</v>
      </c>
      <c r="C15" s="19" t="s">
        <v>15</v>
      </c>
      <c r="D15" s="4" t="s">
        <v>16</v>
      </c>
      <c r="E15" s="5">
        <v>697500.8</v>
      </c>
      <c r="F15" s="5">
        <v>132525.15</v>
      </c>
      <c r="G15" s="5"/>
      <c r="H15" s="5"/>
      <c r="I15" s="25">
        <v>19878</v>
      </c>
      <c r="J15" s="6">
        <v>0</v>
      </c>
      <c r="K15" s="7">
        <f t="shared" si="0"/>
        <v>810147.95000000007</v>
      </c>
      <c r="L15" s="6">
        <v>0</v>
      </c>
      <c r="M15" s="21">
        <f t="shared" si="1"/>
        <v>810147.95000000007</v>
      </c>
      <c r="N15" s="8">
        <v>810147</v>
      </c>
      <c r="O15" s="22">
        <f t="shared" si="2"/>
        <v>-0.95000000006984919</v>
      </c>
      <c r="P15" s="4"/>
    </row>
    <row r="16" spans="1:16" ht="15" customHeight="1" x14ac:dyDescent="0.2">
      <c r="A16" s="19">
        <v>2407</v>
      </c>
      <c r="B16" s="20">
        <v>44943.678754513887</v>
      </c>
      <c r="C16" s="19" t="s">
        <v>15</v>
      </c>
      <c r="D16" s="4" t="s">
        <v>16</v>
      </c>
      <c r="E16" s="5">
        <v>824803.4</v>
      </c>
      <c r="F16" s="5">
        <v>156712.65</v>
      </c>
      <c r="G16" s="5"/>
      <c r="H16" s="5"/>
      <c r="I16" s="25">
        <v>23506</v>
      </c>
      <c r="J16" s="6">
        <v>0</v>
      </c>
      <c r="K16" s="7">
        <f t="shared" si="0"/>
        <v>958010.05</v>
      </c>
      <c r="L16" s="6">
        <v>0</v>
      </c>
      <c r="M16" s="21">
        <f t="shared" si="1"/>
        <v>958010.05</v>
      </c>
      <c r="N16" s="8">
        <v>958005</v>
      </c>
      <c r="O16" s="22">
        <f t="shared" si="2"/>
        <v>-5.0500000000465661</v>
      </c>
      <c r="P16" s="4"/>
    </row>
    <row r="17" spans="1:16" ht="15" customHeight="1" x14ac:dyDescent="0.2">
      <c r="A17" s="19">
        <v>2484</v>
      </c>
      <c r="B17" s="20">
        <v>44950.684951469906</v>
      </c>
      <c r="C17" s="19" t="s">
        <v>15</v>
      </c>
      <c r="D17" s="4" t="s">
        <v>16</v>
      </c>
      <c r="E17" s="5">
        <v>331938.8</v>
      </c>
      <c r="F17" s="5">
        <v>63068.37</v>
      </c>
      <c r="G17" s="5"/>
      <c r="H17" s="5"/>
      <c r="I17" s="25">
        <v>9460</v>
      </c>
      <c r="J17" s="6">
        <v>0</v>
      </c>
      <c r="K17" s="7">
        <f t="shared" si="0"/>
        <v>385547.17</v>
      </c>
      <c r="L17" s="6">
        <v>0</v>
      </c>
      <c r="M17" s="21">
        <f t="shared" si="1"/>
        <v>385547.17</v>
      </c>
      <c r="N17" s="8">
        <v>385547</v>
      </c>
      <c r="O17" s="22">
        <f t="shared" si="2"/>
        <v>-0.16999999998370185</v>
      </c>
      <c r="P17" s="4"/>
    </row>
    <row r="18" spans="1:16" ht="15" customHeight="1" x14ac:dyDescent="0.2">
      <c r="A18" s="19">
        <v>2567</v>
      </c>
      <c r="B18" s="20">
        <v>44958.590822071761</v>
      </c>
      <c r="C18" s="19" t="s">
        <v>15</v>
      </c>
      <c r="D18" s="4" t="s">
        <v>16</v>
      </c>
      <c r="E18" s="5">
        <v>357943.8</v>
      </c>
      <c r="F18" s="5">
        <v>68009.320000000007</v>
      </c>
      <c r="G18" s="5"/>
      <c r="H18" s="5"/>
      <c r="I18" s="25">
        <v>10201</v>
      </c>
      <c r="J18" s="6">
        <v>0</v>
      </c>
      <c r="K18" s="7">
        <f t="shared" si="0"/>
        <v>415752.12</v>
      </c>
      <c r="L18" s="6">
        <v>0</v>
      </c>
      <c r="M18" s="21">
        <f t="shared" si="1"/>
        <v>415752.12</v>
      </c>
      <c r="N18" s="8">
        <v>415750</v>
      </c>
      <c r="O18" s="22">
        <f t="shared" si="2"/>
        <v>-2.1199999999953434</v>
      </c>
      <c r="P18" s="4"/>
    </row>
    <row r="19" spans="1:16" ht="15" customHeight="1" x14ac:dyDescent="0.2">
      <c r="A19" s="19">
        <v>2568</v>
      </c>
      <c r="B19" s="20">
        <v>44958.591071643517</v>
      </c>
      <c r="C19" s="19" t="s">
        <v>15</v>
      </c>
      <c r="D19" s="4" t="s">
        <v>16</v>
      </c>
      <c r="E19" s="5">
        <v>431511.4</v>
      </c>
      <c r="F19" s="5">
        <v>81987.17</v>
      </c>
      <c r="G19" s="5"/>
      <c r="H19" s="5"/>
      <c r="I19" s="25">
        <v>12298</v>
      </c>
      <c r="J19" s="6">
        <v>0</v>
      </c>
      <c r="K19" s="7">
        <f t="shared" si="0"/>
        <v>501200.57</v>
      </c>
      <c r="L19" s="6">
        <v>0</v>
      </c>
      <c r="M19" s="21">
        <f t="shared" si="1"/>
        <v>501200.57</v>
      </c>
      <c r="N19" s="8">
        <v>501201</v>
      </c>
      <c r="O19" s="22">
        <f t="shared" si="2"/>
        <v>0.42999999999301508</v>
      </c>
      <c r="P19" s="4"/>
    </row>
    <row r="20" spans="1:16" ht="15" customHeight="1" x14ac:dyDescent="0.2">
      <c r="A20" s="19">
        <v>2569</v>
      </c>
      <c r="B20" s="20">
        <v>44958.59128414352</v>
      </c>
      <c r="C20" s="19" t="s">
        <v>15</v>
      </c>
      <c r="D20" s="4" t="s">
        <v>16</v>
      </c>
      <c r="E20" s="5">
        <v>368620.2</v>
      </c>
      <c r="F20" s="5">
        <v>70037.84</v>
      </c>
      <c r="G20" s="5"/>
      <c r="H20" s="5"/>
      <c r="I20" s="25">
        <v>10505</v>
      </c>
      <c r="J20" s="6">
        <v>0</v>
      </c>
      <c r="K20" s="7">
        <f t="shared" si="0"/>
        <v>428153.04000000004</v>
      </c>
      <c r="L20" s="6">
        <v>0</v>
      </c>
      <c r="M20" s="21">
        <f t="shared" si="1"/>
        <v>428153.04000000004</v>
      </c>
      <c r="N20" s="8">
        <v>428152</v>
      </c>
      <c r="O20" s="22">
        <f t="shared" si="2"/>
        <v>-1.0400000000372529</v>
      </c>
      <c r="P20" s="4"/>
    </row>
    <row r="21" spans="1:16" ht="15" customHeight="1" x14ac:dyDescent="0.2">
      <c r="A21" s="19">
        <v>2577</v>
      </c>
      <c r="B21" s="20">
        <v>44959.520489895833</v>
      </c>
      <c r="C21" s="19" t="s">
        <v>15</v>
      </c>
      <c r="D21" s="4" t="s">
        <v>16</v>
      </c>
      <c r="E21" s="5">
        <v>4496692.2</v>
      </c>
      <c r="F21" s="5">
        <v>854371.52</v>
      </c>
      <c r="G21" s="5">
        <f t="shared" si="3"/>
        <v>112417.30500000001</v>
      </c>
      <c r="H21" s="5">
        <f t="shared" si="4"/>
        <v>49643.481887999995</v>
      </c>
      <c r="I21" s="25">
        <v>128155</v>
      </c>
      <c r="J21" s="6">
        <v>0</v>
      </c>
      <c r="K21" s="7">
        <f t="shared" si="0"/>
        <v>5060847.933112001</v>
      </c>
      <c r="L21" s="6">
        <v>0</v>
      </c>
      <c r="M21" s="21">
        <f t="shared" si="1"/>
        <v>5060847.933112001</v>
      </c>
      <c r="N21" s="8">
        <v>5060845</v>
      </c>
      <c r="O21" s="22">
        <f t="shared" si="2"/>
        <v>-2.9331120010465384</v>
      </c>
      <c r="P21" s="4"/>
    </row>
    <row r="22" spans="1:16" ht="15" customHeight="1" x14ac:dyDescent="0.2">
      <c r="A22" s="19">
        <v>2618</v>
      </c>
      <c r="B22" s="20">
        <v>44964.735574305552</v>
      </c>
      <c r="C22" s="19" t="s">
        <v>15</v>
      </c>
      <c r="D22" s="4" t="s">
        <v>16</v>
      </c>
      <c r="E22" s="5">
        <v>1795849.4</v>
      </c>
      <c r="F22" s="5">
        <v>341211.39</v>
      </c>
      <c r="G22" s="5">
        <f t="shared" si="3"/>
        <v>44896.235000000001</v>
      </c>
      <c r="H22" s="5">
        <f t="shared" si="4"/>
        <v>19826.177376</v>
      </c>
      <c r="I22" s="25">
        <v>51181</v>
      </c>
      <c r="J22" s="6">
        <v>0</v>
      </c>
      <c r="K22" s="7">
        <f t="shared" si="0"/>
        <v>2021157.377624</v>
      </c>
      <c r="L22" s="6">
        <v>0</v>
      </c>
      <c r="M22" s="21">
        <f t="shared" si="1"/>
        <v>2021157.377624</v>
      </c>
      <c r="N22" s="8">
        <v>1868644</v>
      </c>
      <c r="O22" s="22">
        <f t="shared" si="2"/>
        <v>-152513.37762399996</v>
      </c>
      <c r="P22" s="4" t="s">
        <v>28</v>
      </c>
    </row>
    <row r="23" spans="1:16" ht="15" customHeight="1" x14ac:dyDescent="0.2">
      <c r="A23" s="19">
        <v>2619</v>
      </c>
      <c r="B23" s="20">
        <v>44964.735778819442</v>
      </c>
      <c r="C23" s="19" t="s">
        <v>15</v>
      </c>
      <c r="D23" s="4" t="s">
        <v>16</v>
      </c>
      <c r="E23" s="5">
        <v>1542659</v>
      </c>
      <c r="F23" s="5">
        <v>293105.21000000002</v>
      </c>
      <c r="G23" s="5">
        <f t="shared" si="3"/>
        <v>38566.474999999999</v>
      </c>
      <c r="H23" s="5">
        <f t="shared" si="4"/>
        <v>17030.95536</v>
      </c>
      <c r="I23" s="25">
        <v>43965</v>
      </c>
      <c r="J23" s="6">
        <v>0</v>
      </c>
      <c r="K23" s="7">
        <f t="shared" si="0"/>
        <v>1736201.7796399998</v>
      </c>
      <c r="L23" s="6">
        <v>0</v>
      </c>
      <c r="M23" s="21">
        <f t="shared" si="1"/>
        <v>1736201.7796399998</v>
      </c>
      <c r="N23" s="8">
        <v>1736201</v>
      </c>
      <c r="O23" s="22">
        <f t="shared" si="2"/>
        <v>-0.77963999984785914</v>
      </c>
      <c r="P23" s="4"/>
    </row>
    <row r="24" spans="1:16" ht="15" customHeight="1" x14ac:dyDescent="0.2">
      <c r="A24" s="19">
        <v>2621</v>
      </c>
      <c r="B24" s="20">
        <v>44965.316842789354</v>
      </c>
      <c r="C24" s="19" t="s">
        <v>15</v>
      </c>
      <c r="D24" s="4" t="s">
        <v>16</v>
      </c>
      <c r="E24" s="5">
        <v>627737.80000000005</v>
      </c>
      <c r="F24" s="5">
        <v>119270.18</v>
      </c>
      <c r="G24" s="5"/>
      <c r="H24" s="5"/>
      <c r="I24" s="25">
        <v>17890</v>
      </c>
      <c r="J24" s="6">
        <v>0</v>
      </c>
      <c r="K24" s="7">
        <f t="shared" si="0"/>
        <v>729117.98</v>
      </c>
      <c r="L24" s="6">
        <v>0</v>
      </c>
      <c r="M24" s="21">
        <f t="shared" si="1"/>
        <v>729117.98</v>
      </c>
      <c r="N24" s="8">
        <v>729117</v>
      </c>
      <c r="O24" s="22">
        <f t="shared" si="2"/>
        <v>-0.97999999998137355</v>
      </c>
      <c r="P24" s="4"/>
    </row>
    <row r="25" spans="1:16" ht="15" customHeight="1" x14ac:dyDescent="0.2">
      <c r="A25" s="19">
        <v>2667</v>
      </c>
      <c r="B25" s="20">
        <v>44971.642397685187</v>
      </c>
      <c r="C25" s="19" t="s">
        <v>15</v>
      </c>
      <c r="D25" s="4" t="s">
        <v>16</v>
      </c>
      <c r="E25" s="5">
        <v>737825</v>
      </c>
      <c r="F25" s="5">
        <v>140186.75</v>
      </c>
      <c r="G25" s="5"/>
      <c r="H25" s="5"/>
      <c r="I25" s="25">
        <v>21027</v>
      </c>
      <c r="J25" s="6">
        <v>0</v>
      </c>
      <c r="K25" s="7">
        <f t="shared" si="0"/>
        <v>856984.75</v>
      </c>
      <c r="L25" s="6">
        <v>0</v>
      </c>
      <c r="M25" s="21">
        <f t="shared" si="1"/>
        <v>856984.75</v>
      </c>
      <c r="N25" s="8">
        <v>856984</v>
      </c>
      <c r="O25" s="22">
        <f t="shared" si="2"/>
        <v>-0.75</v>
      </c>
      <c r="P25" s="4"/>
    </row>
    <row r="26" spans="1:16" ht="15" customHeight="1" x14ac:dyDescent="0.2">
      <c r="A26" s="19">
        <v>2668</v>
      </c>
      <c r="B26" s="20">
        <v>44971.643141550929</v>
      </c>
      <c r="C26" s="19" t="s">
        <v>15</v>
      </c>
      <c r="D26" s="4" t="s">
        <v>16</v>
      </c>
      <c r="E26" s="5">
        <v>939050</v>
      </c>
      <c r="F26" s="5">
        <v>178419.5</v>
      </c>
      <c r="G26" s="5"/>
      <c r="H26" s="5"/>
      <c r="I26" s="25">
        <v>26762</v>
      </c>
      <c r="J26" s="6">
        <v>865342</v>
      </c>
      <c r="K26" s="7">
        <f t="shared" si="0"/>
        <v>225365.5</v>
      </c>
      <c r="L26" s="6">
        <v>0</v>
      </c>
      <c r="M26" s="21">
        <f t="shared" si="1"/>
        <v>225365.5</v>
      </c>
      <c r="N26" s="8">
        <v>1090707</v>
      </c>
      <c r="O26" s="22">
        <f>+N26-M26</f>
        <v>865341.5</v>
      </c>
      <c r="P26" s="4" t="s">
        <v>29</v>
      </c>
    </row>
    <row r="27" spans="1:16" ht="15" customHeight="1" x14ac:dyDescent="0.2">
      <c r="A27" s="19">
        <v>2669</v>
      </c>
      <c r="B27" s="20">
        <v>44971.643599421295</v>
      </c>
      <c r="C27" s="19" t="s">
        <v>15</v>
      </c>
      <c r="D27" s="4" t="s">
        <v>16</v>
      </c>
      <c r="E27" s="5">
        <v>670750</v>
      </c>
      <c r="F27" s="5">
        <v>127442.5</v>
      </c>
      <c r="G27" s="5"/>
      <c r="H27" s="5"/>
      <c r="I27" s="25">
        <v>19116</v>
      </c>
      <c r="J27" s="6">
        <v>0</v>
      </c>
      <c r="K27" s="7">
        <f t="shared" si="0"/>
        <v>779076.5</v>
      </c>
      <c r="L27" s="6">
        <v>0</v>
      </c>
      <c r="M27" s="21">
        <f t="shared" si="1"/>
        <v>779076.5</v>
      </c>
      <c r="N27" s="8">
        <v>779077</v>
      </c>
      <c r="O27" s="22">
        <f t="shared" si="2"/>
        <v>0.5</v>
      </c>
      <c r="P27" s="4"/>
    </row>
    <row r="28" spans="1:16" ht="15" customHeight="1" x14ac:dyDescent="0.2">
      <c r="A28" s="19">
        <v>2914</v>
      </c>
      <c r="B28" s="20">
        <v>44996.633500960648</v>
      </c>
      <c r="C28" s="19" t="s">
        <v>15</v>
      </c>
      <c r="D28" s="4" t="s">
        <v>16</v>
      </c>
      <c r="E28" s="5">
        <v>674158.8</v>
      </c>
      <c r="F28" s="5">
        <v>128090.17</v>
      </c>
      <c r="G28" s="5"/>
      <c r="H28" s="5"/>
      <c r="I28" s="25">
        <v>19213</v>
      </c>
      <c r="J28" s="6">
        <v>0</v>
      </c>
      <c r="K28" s="7">
        <f t="shared" si="0"/>
        <v>783035.97000000009</v>
      </c>
      <c r="L28" s="6">
        <v>0</v>
      </c>
      <c r="M28" s="21">
        <f t="shared" si="1"/>
        <v>783035.97000000009</v>
      </c>
      <c r="N28" s="8">
        <v>783035</v>
      </c>
      <c r="O28" s="22">
        <f t="shared" si="2"/>
        <v>-0.97000000008847564</v>
      </c>
      <c r="P28" s="4"/>
    </row>
    <row r="29" spans="1:16" ht="15" customHeight="1" x14ac:dyDescent="0.2">
      <c r="A29" s="19">
        <v>2915</v>
      </c>
      <c r="B29" s="20">
        <v>44996.633602546295</v>
      </c>
      <c r="C29" s="19" t="s">
        <v>15</v>
      </c>
      <c r="D29" s="4" t="s">
        <v>16</v>
      </c>
      <c r="E29" s="5">
        <v>2087032.6</v>
      </c>
      <c r="F29" s="5">
        <v>396536.19</v>
      </c>
      <c r="G29" s="5">
        <f t="shared" si="3"/>
        <v>52175.815000000002</v>
      </c>
      <c r="H29" s="9">
        <f t="shared" si="4"/>
        <v>23040.839904</v>
      </c>
      <c r="I29" s="25">
        <v>59480</v>
      </c>
      <c r="J29" s="6">
        <v>0</v>
      </c>
      <c r="K29" s="7">
        <f t="shared" si="0"/>
        <v>2348872.135096</v>
      </c>
      <c r="L29" s="6">
        <v>0</v>
      </c>
      <c r="M29" s="21">
        <f t="shared" si="1"/>
        <v>2348872.135096</v>
      </c>
      <c r="N29" s="8">
        <v>2348872</v>
      </c>
      <c r="O29" s="22">
        <f t="shared" si="2"/>
        <v>-0.13509600004181266</v>
      </c>
      <c r="P29" s="4"/>
    </row>
    <row r="30" spans="1:16" ht="15" customHeight="1" x14ac:dyDescent="0.2">
      <c r="A30" s="19">
        <v>2916</v>
      </c>
      <c r="B30" s="20">
        <v>44996.633719444442</v>
      </c>
      <c r="C30" s="19" t="s">
        <v>15</v>
      </c>
      <c r="D30" s="4" t="s">
        <v>16</v>
      </c>
      <c r="E30" s="5">
        <v>4970169.5999999996</v>
      </c>
      <c r="F30" s="5">
        <v>944332.22</v>
      </c>
      <c r="G30" s="5">
        <f t="shared" si="3"/>
        <v>124254.23999999999</v>
      </c>
      <c r="H30" s="9">
        <f t="shared" si="4"/>
        <v>54870.67238399999</v>
      </c>
      <c r="I30" s="25">
        <v>141650</v>
      </c>
      <c r="J30" s="6">
        <v>0</v>
      </c>
      <c r="K30" s="7">
        <f t="shared" si="0"/>
        <v>5593726.9076159988</v>
      </c>
      <c r="L30" s="6">
        <v>0</v>
      </c>
      <c r="M30" s="21">
        <f t="shared" si="1"/>
        <v>5593726.9076159988</v>
      </c>
      <c r="N30" s="8">
        <v>5648598</v>
      </c>
      <c r="O30" s="22">
        <f>+N30-M30</f>
        <v>54871.09238400124</v>
      </c>
      <c r="P30" s="4"/>
    </row>
    <row r="31" spans="1:16" ht="15" customHeight="1" x14ac:dyDescent="0.2">
      <c r="A31" s="19">
        <v>2953</v>
      </c>
      <c r="B31" s="20">
        <v>45001.699926539353</v>
      </c>
      <c r="C31" s="19" t="s">
        <v>15</v>
      </c>
      <c r="D31" s="4" t="s">
        <v>16</v>
      </c>
      <c r="E31" s="5">
        <v>3555678</v>
      </c>
      <c r="F31" s="5">
        <v>675578.82</v>
      </c>
      <c r="G31" s="5">
        <f t="shared" si="3"/>
        <v>88891.950000000012</v>
      </c>
      <c r="H31" s="9">
        <f t="shared" si="4"/>
        <v>39254.685119999995</v>
      </c>
      <c r="I31" s="25">
        <v>101337</v>
      </c>
      <c r="J31" s="6">
        <v>220826</v>
      </c>
      <c r="K31" s="7">
        <f t="shared" si="0"/>
        <v>3780947.1848800001</v>
      </c>
      <c r="L31" s="6">
        <v>0</v>
      </c>
      <c r="M31" s="21">
        <f t="shared" si="1"/>
        <v>3780947.1848800001</v>
      </c>
      <c r="N31" s="8">
        <v>3788442</v>
      </c>
      <c r="O31" s="22">
        <f t="shared" si="2"/>
        <v>7494.8151199999265</v>
      </c>
      <c r="P31" s="4" t="s">
        <v>27</v>
      </c>
    </row>
    <row r="32" spans="1:16" ht="15" customHeight="1" x14ac:dyDescent="0.2">
      <c r="A32" s="19">
        <v>2954</v>
      </c>
      <c r="B32" s="20">
        <v>45001.70060640046</v>
      </c>
      <c r="C32" s="19" t="s">
        <v>15</v>
      </c>
      <c r="D32" s="4" t="s">
        <v>16</v>
      </c>
      <c r="E32" s="5">
        <v>2526274.4</v>
      </c>
      <c r="F32" s="5">
        <v>479992.14</v>
      </c>
      <c r="G32" s="5">
        <f t="shared" si="3"/>
        <v>63156.86</v>
      </c>
      <c r="H32" s="9">
        <f t="shared" si="4"/>
        <v>27890.069375999999</v>
      </c>
      <c r="I32" s="25">
        <v>71999</v>
      </c>
      <c r="J32" s="6">
        <v>264991</v>
      </c>
      <c r="K32" s="7">
        <f t="shared" si="0"/>
        <v>2578229.610624</v>
      </c>
      <c r="L32" s="6">
        <v>0</v>
      </c>
      <c r="M32" s="21">
        <f t="shared" si="1"/>
        <v>2578229.610624</v>
      </c>
      <c r="N32" s="8">
        <v>2612604</v>
      </c>
      <c r="O32" s="22">
        <f t="shared" si="2"/>
        <v>34374.389376000036</v>
      </c>
      <c r="P32" s="4" t="s">
        <v>30</v>
      </c>
    </row>
    <row r="33" spans="1:16" ht="15" customHeight="1" x14ac:dyDescent="0.2">
      <c r="A33" s="19">
        <v>2955</v>
      </c>
      <c r="B33" s="20">
        <v>45001.701252395833</v>
      </c>
      <c r="C33" s="19" t="s">
        <v>15</v>
      </c>
      <c r="D33" s="4" t="s">
        <v>16</v>
      </c>
      <c r="E33" s="5">
        <v>3050077.8</v>
      </c>
      <c r="F33" s="5">
        <v>579514.78</v>
      </c>
      <c r="G33" s="5">
        <f t="shared" si="3"/>
        <v>76251.944999999992</v>
      </c>
      <c r="H33" s="9">
        <f t="shared" si="4"/>
        <v>33672.858911999996</v>
      </c>
      <c r="I33" s="25">
        <v>86927</v>
      </c>
      <c r="J33" s="6">
        <v>0</v>
      </c>
      <c r="K33" s="7">
        <f t="shared" si="0"/>
        <v>3432740.7760880003</v>
      </c>
      <c r="L33" s="6">
        <v>0</v>
      </c>
      <c r="M33" s="21">
        <f>+K33-L33</f>
        <v>3432740.7760880003</v>
      </c>
      <c r="N33" s="8">
        <v>3432741</v>
      </c>
      <c r="O33" s="22">
        <f t="shared" si="2"/>
        <v>0.22391199972480536</v>
      </c>
      <c r="P33" s="4" t="s">
        <v>31</v>
      </c>
    </row>
    <row r="34" spans="1:16" ht="15" customHeight="1" x14ac:dyDescent="0.2">
      <c r="A34" s="19">
        <v>3024</v>
      </c>
      <c r="B34" s="20">
        <v>45008.716793831016</v>
      </c>
      <c r="C34" s="19" t="s">
        <v>15</v>
      </c>
      <c r="D34" s="4" t="s">
        <v>16</v>
      </c>
      <c r="E34" s="5">
        <v>4537262.2</v>
      </c>
      <c r="F34" s="5">
        <v>862079.82</v>
      </c>
      <c r="G34" s="5">
        <f t="shared" si="3"/>
        <v>113431.55500000001</v>
      </c>
      <c r="H34" s="5">
        <f t="shared" si="4"/>
        <v>50091.374688000004</v>
      </c>
      <c r="I34" s="25">
        <v>129312</v>
      </c>
      <c r="J34" s="6">
        <v>0</v>
      </c>
      <c r="K34" s="7">
        <f t="shared" si="0"/>
        <v>5106507.0903120004</v>
      </c>
      <c r="L34" s="6">
        <v>0</v>
      </c>
      <c r="M34" s="21">
        <f t="shared" si="1"/>
        <v>5106507.0903120004</v>
      </c>
      <c r="N34" s="8">
        <v>4722511</v>
      </c>
      <c r="O34" s="22">
        <f t="shared" si="2"/>
        <v>-383996.09031200036</v>
      </c>
      <c r="P34" s="4" t="s">
        <v>32</v>
      </c>
    </row>
    <row r="35" spans="1:16" ht="15" customHeight="1" x14ac:dyDescent="0.2">
      <c r="A35" s="19">
        <v>3025</v>
      </c>
      <c r="B35" s="20">
        <v>45008.716868020834</v>
      </c>
      <c r="C35" s="19" t="s">
        <v>15</v>
      </c>
      <c r="D35" s="4" t="s">
        <v>16</v>
      </c>
      <c r="E35" s="5">
        <v>3279915.8</v>
      </c>
      <c r="F35" s="5">
        <v>623184</v>
      </c>
      <c r="G35" s="5">
        <f t="shared" si="3"/>
        <v>81997.895000000004</v>
      </c>
      <c r="H35" s="9">
        <f t="shared" si="4"/>
        <v>36210.270431999998</v>
      </c>
      <c r="I35" s="25">
        <v>93478</v>
      </c>
      <c r="J35" s="6">
        <v>264991</v>
      </c>
      <c r="K35" s="7">
        <f t="shared" si="0"/>
        <v>3426422.6345679997</v>
      </c>
      <c r="L35" s="6">
        <v>0</v>
      </c>
      <c r="M35" s="21">
        <f t="shared" si="1"/>
        <v>3426422.6345679997</v>
      </c>
      <c r="N35" s="8">
        <v>3435418</v>
      </c>
      <c r="O35" s="22">
        <f t="shared" si="2"/>
        <v>8995.3654320002533</v>
      </c>
      <c r="P35" s="4" t="s">
        <v>30</v>
      </c>
    </row>
    <row r="36" spans="1:16" ht="15" customHeight="1" x14ac:dyDescent="0.2">
      <c r="A36" s="19">
        <v>3026</v>
      </c>
      <c r="B36" s="20">
        <v>45008.716946608794</v>
      </c>
      <c r="C36" s="19" t="s">
        <v>15</v>
      </c>
      <c r="D36" s="4" t="s">
        <v>16</v>
      </c>
      <c r="E36" s="5">
        <v>2043049.4</v>
      </c>
      <c r="F36" s="5">
        <v>388179.39</v>
      </c>
      <c r="G36" s="5">
        <f t="shared" si="3"/>
        <v>51076.235000000001</v>
      </c>
      <c r="H36" s="9">
        <f t="shared" si="4"/>
        <v>22555.265375999999</v>
      </c>
      <c r="I36" s="25">
        <v>58227</v>
      </c>
      <c r="J36" s="6">
        <v>223531</v>
      </c>
      <c r="K36" s="7">
        <f t="shared" si="0"/>
        <v>2075839.289624</v>
      </c>
      <c r="L36" s="6">
        <v>0</v>
      </c>
      <c r="M36" s="21">
        <f t="shared" si="1"/>
        <v>2075839.289624</v>
      </c>
      <c r="N36" s="8">
        <v>2103865</v>
      </c>
      <c r="O36" s="22">
        <f t="shared" si="2"/>
        <v>28025.710376000032</v>
      </c>
      <c r="P36" s="4" t="s">
        <v>33</v>
      </c>
    </row>
    <row r="37" spans="1:16" ht="15" customHeight="1" x14ac:dyDescent="0.2">
      <c r="A37" s="19">
        <v>3107</v>
      </c>
      <c r="B37" s="20">
        <v>45013.704614467591</v>
      </c>
      <c r="C37" s="19" t="s">
        <v>15</v>
      </c>
      <c r="D37" s="4" t="s">
        <v>16</v>
      </c>
      <c r="E37" s="5">
        <v>2662444</v>
      </c>
      <c r="F37" s="5">
        <v>505864.36</v>
      </c>
      <c r="G37" s="5">
        <f t="shared" si="3"/>
        <v>66561.100000000006</v>
      </c>
      <c r="H37" s="9">
        <f t="shared" si="4"/>
        <v>29393.381759999997</v>
      </c>
      <c r="I37" s="25">
        <v>75880</v>
      </c>
      <c r="J37" s="6">
        <v>31242</v>
      </c>
      <c r="K37" s="7">
        <f t="shared" si="0"/>
        <v>2965231.87824</v>
      </c>
      <c r="L37" s="6">
        <v>0</v>
      </c>
      <c r="M37" s="21">
        <f t="shared" si="1"/>
        <v>2965231.87824</v>
      </c>
      <c r="N37" s="8">
        <v>2966294</v>
      </c>
      <c r="O37" s="22">
        <f t="shared" si="2"/>
        <v>1062.1217600000091</v>
      </c>
      <c r="P37" s="4" t="s">
        <v>34</v>
      </c>
    </row>
    <row r="38" spans="1:16" ht="15" customHeight="1" x14ac:dyDescent="0.2">
      <c r="A38" s="19">
        <v>3108</v>
      </c>
      <c r="B38" s="20">
        <v>45013.704766122682</v>
      </c>
      <c r="C38" s="19" t="s">
        <v>15</v>
      </c>
      <c r="D38" s="4" t="s">
        <v>16</v>
      </c>
      <c r="E38" s="5">
        <v>3369829</v>
      </c>
      <c r="F38" s="5">
        <v>640267.51</v>
      </c>
      <c r="G38" s="5">
        <f t="shared" si="3"/>
        <v>84245.725000000006</v>
      </c>
      <c r="H38" s="9">
        <f t="shared" si="4"/>
        <v>37202.91216</v>
      </c>
      <c r="I38" s="25">
        <v>96040</v>
      </c>
      <c r="J38" s="6">
        <v>46938</v>
      </c>
      <c r="K38" s="7">
        <f t="shared" si="0"/>
        <v>3745669.8728399999</v>
      </c>
      <c r="L38" s="6">
        <v>0</v>
      </c>
      <c r="M38" s="21">
        <f t="shared" si="1"/>
        <v>3745669.8728399999</v>
      </c>
      <c r="N38" s="8">
        <v>3784022</v>
      </c>
      <c r="O38" s="22">
        <f t="shared" si="2"/>
        <v>38352.127160000149</v>
      </c>
      <c r="P38" s="4" t="s">
        <v>35</v>
      </c>
    </row>
    <row r="39" spans="1:16" ht="15" customHeight="1" x14ac:dyDescent="0.2">
      <c r="A39" s="19">
        <v>3109</v>
      </c>
      <c r="B39" s="20">
        <v>45013.705038576387</v>
      </c>
      <c r="C39" s="19" t="s">
        <v>15</v>
      </c>
      <c r="D39" s="4" t="s">
        <v>16</v>
      </c>
      <c r="E39" s="5">
        <v>1425773.4</v>
      </c>
      <c r="F39" s="5">
        <v>270896.95</v>
      </c>
      <c r="G39" s="5">
        <f t="shared" si="3"/>
        <v>35644.334999999999</v>
      </c>
      <c r="H39" s="9">
        <f t="shared" si="4"/>
        <v>15740.538335999998</v>
      </c>
      <c r="I39" s="25">
        <v>40635</v>
      </c>
      <c r="J39" s="6">
        <v>7810</v>
      </c>
      <c r="K39" s="7">
        <f t="shared" si="0"/>
        <v>1596840.476664</v>
      </c>
      <c r="L39" s="6">
        <v>0</v>
      </c>
      <c r="M39" s="21">
        <f t="shared" si="1"/>
        <v>1596840.476664</v>
      </c>
      <c r="N39" s="8">
        <v>1612772</v>
      </c>
      <c r="O39" s="22">
        <f t="shared" si="2"/>
        <v>15931.523336000042</v>
      </c>
      <c r="P39" s="4" t="s">
        <v>36</v>
      </c>
    </row>
    <row r="40" spans="1:16" ht="15" customHeight="1" x14ac:dyDescent="0.2">
      <c r="M40" s="11">
        <f>SUM(M2:M39)</f>
        <v>73633661.218460009</v>
      </c>
      <c r="N40" s="11">
        <f>SUM(N2:N39)</f>
        <v>74809085</v>
      </c>
      <c r="O40" s="26">
        <f>SUM(O2:O39)</f>
        <v>1175423.7815400001</v>
      </c>
    </row>
    <row r="42" spans="1:16" ht="15" customHeight="1" x14ac:dyDescent="0.2">
      <c r="A42" s="27" t="s">
        <v>18</v>
      </c>
      <c r="B42" s="28"/>
      <c r="C42" s="28"/>
      <c r="D42" s="28"/>
      <c r="E42" s="28"/>
      <c r="F42" s="28"/>
      <c r="G42" s="28"/>
      <c r="H42" s="28"/>
      <c r="I42" s="29"/>
      <c r="J42" s="30" t="s">
        <v>37</v>
      </c>
      <c r="P42" s="4" t="s">
        <v>38</v>
      </c>
    </row>
    <row r="43" spans="1:16" ht="15" customHeight="1" x14ac:dyDescent="0.2">
      <c r="A43" s="1">
        <v>2618</v>
      </c>
      <c r="B43" s="2">
        <v>44964.735574305552</v>
      </c>
      <c r="C43" s="3" t="s">
        <v>15</v>
      </c>
      <c r="D43" s="4" t="s">
        <v>16</v>
      </c>
      <c r="E43" s="6">
        <v>174986</v>
      </c>
      <c r="F43" s="31" t="s">
        <v>19</v>
      </c>
      <c r="G43" s="31"/>
      <c r="H43" s="31"/>
      <c r="I43" s="31"/>
      <c r="J43" s="32"/>
      <c r="P43" s="4" t="s">
        <v>39</v>
      </c>
    </row>
    <row r="44" spans="1:16" ht="15" customHeight="1" x14ac:dyDescent="0.2">
      <c r="A44" s="1">
        <v>2955</v>
      </c>
      <c r="B44" s="2">
        <v>45001.701252395833</v>
      </c>
      <c r="C44" s="3" t="s">
        <v>15</v>
      </c>
      <c r="D44" s="4" t="s">
        <v>16</v>
      </c>
      <c r="E44" s="6">
        <v>140306</v>
      </c>
      <c r="F44" s="31" t="s">
        <v>20</v>
      </c>
      <c r="G44" s="31"/>
      <c r="H44" s="31"/>
      <c r="I44" s="31"/>
      <c r="J44" s="32"/>
    </row>
    <row r="45" spans="1:16" ht="15" customHeight="1" x14ac:dyDescent="0.2">
      <c r="A45" s="1">
        <v>3024</v>
      </c>
      <c r="B45" s="2">
        <v>45008.716793831016</v>
      </c>
      <c r="C45" s="3" t="s">
        <v>15</v>
      </c>
      <c r="D45" s="4" t="s">
        <v>16</v>
      </c>
      <c r="E45" s="6">
        <v>397486</v>
      </c>
      <c r="F45" s="31" t="s">
        <v>21</v>
      </c>
      <c r="G45" s="31"/>
      <c r="H45" s="31"/>
      <c r="I45" s="31"/>
      <c r="J45" s="32"/>
    </row>
    <row r="46" spans="1:16" ht="15" customHeight="1" x14ac:dyDescent="0.2">
      <c r="E46" s="13">
        <f>SUM(E43:E45)</f>
        <v>712778</v>
      </c>
      <c r="F46" s="14"/>
      <c r="G46" s="14"/>
      <c r="H46" s="14"/>
      <c r="I46" s="14"/>
      <c r="J46" s="33"/>
    </row>
    <row r="49" spans="1:10" ht="15" customHeight="1" x14ac:dyDescent="0.2">
      <c r="A49" s="34" t="s">
        <v>40</v>
      </c>
      <c r="B49" s="35"/>
      <c r="C49" s="35"/>
      <c r="D49" s="35"/>
      <c r="E49" s="35"/>
      <c r="F49" s="35"/>
      <c r="G49" s="35"/>
      <c r="H49" s="35"/>
      <c r="I49" s="36"/>
      <c r="J49" s="37" t="s">
        <v>41</v>
      </c>
    </row>
    <row r="50" spans="1:10" ht="15" customHeight="1" x14ac:dyDescent="0.2">
      <c r="A50" s="19">
        <v>2282</v>
      </c>
      <c r="B50" s="20">
        <v>44915.717744479167</v>
      </c>
      <c r="C50" s="19" t="s">
        <v>15</v>
      </c>
      <c r="D50" s="38"/>
      <c r="E50" s="6">
        <f>+G10+H10</f>
        <v>36172.165888000003</v>
      </c>
      <c r="F50" s="31" t="s">
        <v>42</v>
      </c>
      <c r="G50" s="31"/>
      <c r="H50" s="31"/>
      <c r="I50" s="31"/>
      <c r="J50" s="37"/>
    </row>
    <row r="51" spans="1:10" ht="15" customHeight="1" x14ac:dyDescent="0.2">
      <c r="A51" s="19">
        <v>2370</v>
      </c>
      <c r="B51" s="20">
        <v>44937.693372916663</v>
      </c>
      <c r="C51" s="19" t="s">
        <v>15</v>
      </c>
      <c r="D51" s="38"/>
      <c r="E51" s="6">
        <f>+I11</f>
        <v>25483</v>
      </c>
      <c r="F51" s="31" t="s">
        <v>43</v>
      </c>
      <c r="G51" s="31"/>
      <c r="H51" s="31"/>
      <c r="I51" s="31"/>
      <c r="J51" s="37"/>
    </row>
    <row r="52" spans="1:10" ht="15" customHeight="1" x14ac:dyDescent="0.2">
      <c r="A52" s="19">
        <v>2371</v>
      </c>
      <c r="B52" s="20">
        <v>44937.693549421296</v>
      </c>
      <c r="C52" s="19" t="s">
        <v>15</v>
      </c>
      <c r="D52" s="38"/>
      <c r="E52" s="6">
        <f>+I12</f>
        <v>68818</v>
      </c>
      <c r="F52" s="31" t="s">
        <v>43</v>
      </c>
      <c r="G52" s="31"/>
      <c r="H52" s="31"/>
      <c r="I52" s="31"/>
      <c r="J52" s="37"/>
    </row>
    <row r="53" spans="1:10" ht="15" customHeight="1" x14ac:dyDescent="0.2">
      <c r="A53" s="19">
        <v>2372</v>
      </c>
      <c r="B53" s="20">
        <v>44937.69368665509</v>
      </c>
      <c r="C53" s="19" t="s">
        <v>15</v>
      </c>
      <c r="D53" s="38"/>
      <c r="E53" s="6">
        <f>+I13</f>
        <v>59815</v>
      </c>
      <c r="F53" s="31" t="s">
        <v>43</v>
      </c>
      <c r="G53" s="31"/>
      <c r="H53" s="31"/>
      <c r="I53" s="31"/>
      <c r="J53" s="37"/>
    </row>
    <row r="54" spans="1:10" ht="15" customHeight="1" x14ac:dyDescent="0.2">
      <c r="A54" s="19">
        <v>2405</v>
      </c>
      <c r="B54" s="20">
        <v>44943.677525462961</v>
      </c>
      <c r="C54" s="19" t="s">
        <v>15</v>
      </c>
      <c r="D54" s="38"/>
      <c r="E54" s="6">
        <f>+I14</f>
        <v>26918</v>
      </c>
      <c r="F54" s="31" t="s">
        <v>43</v>
      </c>
      <c r="G54" s="31"/>
      <c r="H54" s="31"/>
      <c r="I54" s="31"/>
      <c r="J54" s="37"/>
    </row>
    <row r="55" spans="1:10" ht="15" customHeight="1" x14ac:dyDescent="0.2">
      <c r="A55" s="19">
        <v>2406</v>
      </c>
      <c r="B55" s="20">
        <v>44943.67807696759</v>
      </c>
      <c r="C55" s="19" t="s">
        <v>15</v>
      </c>
      <c r="D55" s="38"/>
      <c r="E55" s="6">
        <f>+I15</f>
        <v>19878</v>
      </c>
      <c r="F55" s="31" t="s">
        <v>43</v>
      </c>
      <c r="G55" s="31"/>
      <c r="H55" s="31"/>
      <c r="I55" s="31"/>
      <c r="J55" s="37"/>
    </row>
    <row r="56" spans="1:10" ht="15" customHeight="1" x14ac:dyDescent="0.2">
      <c r="A56" s="19">
        <v>2407</v>
      </c>
      <c r="B56" s="20">
        <v>44943.678754513887</v>
      </c>
      <c r="C56" s="19" t="s">
        <v>15</v>
      </c>
      <c r="D56" s="38"/>
      <c r="E56" s="6">
        <f>+I16</f>
        <v>23506</v>
      </c>
      <c r="F56" s="31" t="s">
        <v>43</v>
      </c>
      <c r="G56" s="31"/>
      <c r="H56" s="31"/>
      <c r="I56" s="31"/>
      <c r="J56" s="37"/>
    </row>
    <row r="57" spans="1:10" ht="15" customHeight="1" x14ac:dyDescent="0.2">
      <c r="A57" s="19">
        <v>2484</v>
      </c>
      <c r="B57" s="20">
        <v>44950.684951469906</v>
      </c>
      <c r="C57" s="19" t="s">
        <v>15</v>
      </c>
      <c r="D57" s="38"/>
      <c r="E57" s="6">
        <f>+I17</f>
        <v>9460</v>
      </c>
      <c r="F57" s="31" t="s">
        <v>43</v>
      </c>
      <c r="G57" s="31"/>
      <c r="H57" s="31"/>
      <c r="I57" s="31"/>
      <c r="J57" s="37"/>
    </row>
    <row r="58" spans="1:10" ht="15" customHeight="1" x14ac:dyDescent="0.2">
      <c r="A58" s="19">
        <v>2567</v>
      </c>
      <c r="B58" s="20">
        <v>44958.590822071761</v>
      </c>
      <c r="C58" s="19" t="s">
        <v>15</v>
      </c>
      <c r="D58" s="38"/>
      <c r="E58" s="6">
        <f>+I18</f>
        <v>10201</v>
      </c>
      <c r="F58" s="31" t="s">
        <v>43</v>
      </c>
      <c r="G58" s="31"/>
      <c r="H58" s="31"/>
      <c r="I58" s="31"/>
      <c r="J58" s="37"/>
    </row>
    <row r="59" spans="1:10" ht="15" customHeight="1" x14ac:dyDescent="0.2">
      <c r="A59" s="19">
        <v>2568</v>
      </c>
      <c r="B59" s="20">
        <v>44958.591071643517</v>
      </c>
      <c r="C59" s="19" t="s">
        <v>15</v>
      </c>
      <c r="D59" s="38"/>
      <c r="E59" s="6">
        <f>+I19</f>
        <v>12298</v>
      </c>
      <c r="F59" s="31" t="s">
        <v>43</v>
      </c>
      <c r="G59" s="31"/>
      <c r="H59" s="31"/>
      <c r="I59" s="31"/>
      <c r="J59" s="37"/>
    </row>
    <row r="60" spans="1:10" ht="15" customHeight="1" x14ac:dyDescent="0.2">
      <c r="A60" s="19">
        <v>2569</v>
      </c>
      <c r="B60" s="20">
        <v>44958.59128414352</v>
      </c>
      <c r="C60" s="19" t="s">
        <v>15</v>
      </c>
      <c r="D60" s="38"/>
      <c r="E60" s="6">
        <f>+I20</f>
        <v>10505</v>
      </c>
      <c r="F60" s="31" t="s">
        <v>43</v>
      </c>
      <c r="G60" s="31"/>
      <c r="H60" s="31"/>
      <c r="I60" s="31"/>
      <c r="J60" s="37"/>
    </row>
    <row r="61" spans="1:10" ht="15" customHeight="1" x14ac:dyDescent="0.2">
      <c r="A61" s="19">
        <v>2577</v>
      </c>
      <c r="B61" s="20">
        <v>44959.520489895833</v>
      </c>
      <c r="C61" s="19" t="s">
        <v>15</v>
      </c>
      <c r="D61" s="38"/>
      <c r="E61" s="6">
        <f>+I21</f>
        <v>128155</v>
      </c>
      <c r="F61" s="31" t="s">
        <v>43</v>
      </c>
      <c r="G61" s="31"/>
      <c r="H61" s="31"/>
      <c r="I61" s="31"/>
      <c r="J61" s="37"/>
    </row>
    <row r="62" spans="1:10" ht="15" customHeight="1" x14ac:dyDescent="0.2">
      <c r="A62" s="19">
        <v>2618</v>
      </c>
      <c r="B62" s="20">
        <v>44964.735574305552</v>
      </c>
      <c r="C62" s="19" t="s">
        <v>15</v>
      </c>
      <c r="D62" s="38"/>
      <c r="E62" s="6">
        <f>+I22</f>
        <v>51181</v>
      </c>
      <c r="F62" s="31" t="s">
        <v>43</v>
      </c>
      <c r="G62" s="31"/>
      <c r="H62" s="31"/>
      <c r="I62" s="31"/>
      <c r="J62" s="37"/>
    </row>
    <row r="63" spans="1:10" ht="15" customHeight="1" x14ac:dyDescent="0.2">
      <c r="A63" s="19">
        <v>2619</v>
      </c>
      <c r="B63" s="20">
        <v>44964.735778819442</v>
      </c>
      <c r="C63" s="19" t="s">
        <v>15</v>
      </c>
      <c r="D63" s="38"/>
      <c r="E63" s="6">
        <f>+I23</f>
        <v>43965</v>
      </c>
      <c r="F63" s="31" t="s">
        <v>43</v>
      </c>
      <c r="G63" s="31"/>
      <c r="H63" s="31"/>
      <c r="I63" s="31"/>
      <c r="J63" s="37"/>
    </row>
    <row r="64" spans="1:10" ht="15" customHeight="1" x14ac:dyDescent="0.2">
      <c r="A64" s="19">
        <v>2621</v>
      </c>
      <c r="B64" s="20">
        <v>44965.316842789354</v>
      </c>
      <c r="C64" s="19" t="s">
        <v>15</v>
      </c>
      <c r="D64" s="38"/>
      <c r="E64" s="6">
        <f>+I24</f>
        <v>17890</v>
      </c>
      <c r="F64" s="31" t="s">
        <v>43</v>
      </c>
      <c r="G64" s="31"/>
      <c r="H64" s="31"/>
      <c r="I64" s="31"/>
      <c r="J64" s="37"/>
    </row>
    <row r="65" spans="1:10" ht="15" customHeight="1" x14ac:dyDescent="0.2">
      <c r="A65" s="19">
        <v>2667</v>
      </c>
      <c r="B65" s="20">
        <v>44971.642397685187</v>
      </c>
      <c r="C65" s="19" t="s">
        <v>15</v>
      </c>
      <c r="D65" s="38"/>
      <c r="E65" s="6">
        <f>+I25</f>
        <v>21027</v>
      </c>
      <c r="F65" s="31" t="s">
        <v>43</v>
      </c>
      <c r="G65" s="31"/>
      <c r="H65" s="31"/>
      <c r="I65" s="31"/>
      <c r="J65" s="37"/>
    </row>
    <row r="66" spans="1:10" ht="15" customHeight="1" x14ac:dyDescent="0.2">
      <c r="A66" s="19">
        <v>2668</v>
      </c>
      <c r="B66" s="20">
        <v>44971.643141550929</v>
      </c>
      <c r="C66" s="19" t="s">
        <v>15</v>
      </c>
      <c r="D66" s="38"/>
      <c r="E66" s="6">
        <f>+I26</f>
        <v>26762</v>
      </c>
      <c r="F66" s="31" t="s">
        <v>43</v>
      </c>
      <c r="G66" s="31"/>
      <c r="H66" s="31"/>
      <c r="I66" s="31"/>
      <c r="J66" s="37"/>
    </row>
    <row r="67" spans="1:10" ht="15" customHeight="1" x14ac:dyDescent="0.2">
      <c r="A67" s="19">
        <v>2669</v>
      </c>
      <c r="B67" s="20">
        <v>44971.643599421295</v>
      </c>
      <c r="C67" s="19" t="s">
        <v>15</v>
      </c>
      <c r="D67" s="38"/>
      <c r="E67" s="6">
        <f>+I27</f>
        <v>19116</v>
      </c>
      <c r="F67" s="31" t="s">
        <v>43</v>
      </c>
      <c r="G67" s="31"/>
      <c r="H67" s="31"/>
      <c r="I67" s="31"/>
      <c r="J67" s="37"/>
    </row>
    <row r="68" spans="1:10" ht="15" customHeight="1" x14ac:dyDescent="0.2">
      <c r="A68" s="19">
        <v>2914</v>
      </c>
      <c r="B68" s="20">
        <v>44996.633500960648</v>
      </c>
      <c r="C68" s="19" t="s">
        <v>15</v>
      </c>
      <c r="D68" s="38"/>
      <c r="E68" s="6">
        <f>+I28</f>
        <v>19213</v>
      </c>
      <c r="F68" s="31" t="s">
        <v>43</v>
      </c>
      <c r="G68" s="31"/>
      <c r="H68" s="31"/>
      <c r="I68" s="31"/>
      <c r="J68" s="37"/>
    </row>
    <row r="69" spans="1:10" ht="15" customHeight="1" x14ac:dyDescent="0.2">
      <c r="A69" s="19">
        <v>2915</v>
      </c>
      <c r="B69" s="20">
        <v>44996.633602546295</v>
      </c>
      <c r="C69" s="19" t="s">
        <v>15</v>
      </c>
      <c r="D69" s="38"/>
      <c r="E69" s="6">
        <f>+H29+I29</f>
        <v>82520.839903999993</v>
      </c>
      <c r="F69" s="31" t="s">
        <v>44</v>
      </c>
      <c r="G69" s="31"/>
      <c r="H69" s="31"/>
      <c r="I69" s="31"/>
      <c r="J69" s="37"/>
    </row>
    <row r="70" spans="1:10" ht="15" customHeight="1" x14ac:dyDescent="0.2">
      <c r="A70" s="19">
        <v>2916</v>
      </c>
      <c r="B70" s="20">
        <v>44996.633719444442</v>
      </c>
      <c r="C70" s="19" t="s">
        <v>15</v>
      </c>
      <c r="D70" s="38"/>
      <c r="E70" s="6">
        <f>+H30+I30</f>
        <v>196520.67238399998</v>
      </c>
      <c r="F70" s="31" t="s">
        <v>44</v>
      </c>
      <c r="G70" s="31"/>
      <c r="H70" s="31"/>
      <c r="I70" s="31"/>
      <c r="J70" s="37"/>
    </row>
    <row r="71" spans="1:10" ht="15" customHeight="1" x14ac:dyDescent="0.2">
      <c r="A71" s="19">
        <v>2953</v>
      </c>
      <c r="B71" s="20">
        <v>45001.699926539353</v>
      </c>
      <c r="C71" s="19" t="s">
        <v>15</v>
      </c>
      <c r="D71" s="38"/>
      <c r="E71" s="6">
        <f>+H31+I31</f>
        <v>140591.68511999998</v>
      </c>
      <c r="F71" s="31" t="s">
        <v>44</v>
      </c>
      <c r="G71" s="31"/>
      <c r="H71" s="31"/>
      <c r="I71" s="31"/>
      <c r="J71" s="37"/>
    </row>
    <row r="72" spans="1:10" ht="15" customHeight="1" x14ac:dyDescent="0.2">
      <c r="A72" s="19">
        <v>2954</v>
      </c>
      <c r="B72" s="20">
        <v>45001.70060640046</v>
      </c>
      <c r="C72" s="19" t="s">
        <v>15</v>
      </c>
      <c r="D72" s="38"/>
      <c r="E72" s="6">
        <f>+H32+I32</f>
        <v>99889.069375999999</v>
      </c>
      <c r="F72" s="31" t="s">
        <v>44</v>
      </c>
      <c r="G72" s="31"/>
      <c r="H72" s="31"/>
      <c r="I72" s="31"/>
      <c r="J72" s="37"/>
    </row>
    <row r="73" spans="1:10" ht="15" customHeight="1" x14ac:dyDescent="0.2">
      <c r="A73" s="19">
        <v>2955</v>
      </c>
      <c r="B73" s="20">
        <v>45001.701252395833</v>
      </c>
      <c r="C73" s="19" t="s">
        <v>15</v>
      </c>
      <c r="D73" s="38"/>
      <c r="E73" s="6">
        <f>+H33+I33</f>
        <v>120599.858912</v>
      </c>
      <c r="F73" s="31" t="s">
        <v>44</v>
      </c>
      <c r="G73" s="31"/>
      <c r="H73" s="31"/>
      <c r="I73" s="31"/>
      <c r="J73" s="37"/>
    </row>
    <row r="74" spans="1:10" ht="15" customHeight="1" x14ac:dyDescent="0.2">
      <c r="A74" s="19">
        <v>3024</v>
      </c>
      <c r="B74" s="20">
        <v>45008.716793831016</v>
      </c>
      <c r="C74" s="19" t="s">
        <v>15</v>
      </c>
      <c r="D74" s="38"/>
      <c r="E74" s="6">
        <f>I34</f>
        <v>129312</v>
      </c>
      <c r="F74" s="31" t="s">
        <v>43</v>
      </c>
      <c r="G74" s="31"/>
      <c r="H74" s="31"/>
      <c r="I74" s="31"/>
      <c r="J74" s="37"/>
    </row>
    <row r="75" spans="1:10" ht="15" customHeight="1" x14ac:dyDescent="0.2">
      <c r="A75" s="19">
        <v>3025</v>
      </c>
      <c r="B75" s="20">
        <v>45008.716868020834</v>
      </c>
      <c r="C75" s="19" t="s">
        <v>15</v>
      </c>
      <c r="D75" s="38"/>
      <c r="E75" s="6">
        <f>+H35+I35</f>
        <v>129688.27043199999</v>
      </c>
      <c r="F75" s="31" t="s">
        <v>44</v>
      </c>
      <c r="G75" s="31"/>
      <c r="H75" s="31"/>
      <c r="I75" s="31"/>
      <c r="J75" s="37"/>
    </row>
    <row r="76" spans="1:10" ht="15" customHeight="1" x14ac:dyDescent="0.2">
      <c r="A76" s="19">
        <v>3026</v>
      </c>
      <c r="B76" s="20">
        <v>45008.716946608794</v>
      </c>
      <c r="C76" s="19" t="s">
        <v>15</v>
      </c>
      <c r="D76" s="38"/>
      <c r="E76" s="6">
        <f>+H36+I36</f>
        <v>80782.265375999996</v>
      </c>
      <c r="F76" s="31" t="s">
        <v>44</v>
      </c>
      <c r="G76" s="31"/>
      <c r="H76" s="31"/>
      <c r="I76" s="31"/>
      <c r="J76" s="37"/>
    </row>
    <row r="77" spans="1:10" ht="15" customHeight="1" x14ac:dyDescent="0.2">
      <c r="A77" s="19">
        <v>3107</v>
      </c>
      <c r="B77" s="20">
        <v>45013.704614467591</v>
      </c>
      <c r="C77" s="19" t="s">
        <v>15</v>
      </c>
      <c r="D77" s="38"/>
      <c r="E77" s="6">
        <f>+H37+I37</f>
        <v>105273.38175999999</v>
      </c>
      <c r="F77" s="31" t="s">
        <v>44</v>
      </c>
      <c r="G77" s="31"/>
      <c r="H77" s="31"/>
      <c r="I77" s="31"/>
      <c r="J77" s="37"/>
    </row>
    <row r="78" spans="1:10" ht="15" customHeight="1" x14ac:dyDescent="0.2">
      <c r="A78" s="19">
        <v>3108</v>
      </c>
      <c r="B78" s="20">
        <v>45013.704766122682</v>
      </c>
      <c r="C78" s="19" t="s">
        <v>15</v>
      </c>
      <c r="D78" s="38"/>
      <c r="E78" s="6">
        <f>+H38+I38</f>
        <v>133242.91216000001</v>
      </c>
      <c r="F78" s="31" t="s">
        <v>44</v>
      </c>
      <c r="G78" s="31"/>
      <c r="H78" s="31"/>
      <c r="I78" s="31"/>
      <c r="J78" s="37"/>
    </row>
    <row r="79" spans="1:10" ht="15" customHeight="1" x14ac:dyDescent="0.2">
      <c r="A79" s="19">
        <v>3109</v>
      </c>
      <c r="B79" s="20">
        <v>45013.705038576387</v>
      </c>
      <c r="C79" s="19" t="s">
        <v>15</v>
      </c>
      <c r="D79" s="38"/>
      <c r="E79" s="6">
        <f>+H39+I39</f>
        <v>56375.538335999998</v>
      </c>
      <c r="F79" s="31" t="s">
        <v>44</v>
      </c>
      <c r="G79" s="31"/>
      <c r="H79" s="31"/>
      <c r="I79" s="31"/>
      <c r="J79" s="37"/>
    </row>
    <row r="80" spans="1:10" ht="15" customHeight="1" x14ac:dyDescent="0.2">
      <c r="E80" s="39">
        <f>SUM(E50:E79)</f>
        <v>1905159.659648</v>
      </c>
      <c r="F80" s="14"/>
      <c r="G80" s="14"/>
      <c r="H80" s="14"/>
      <c r="I80" s="14"/>
      <c r="J80" s="37"/>
    </row>
    <row r="83" spans="1:10" ht="15" customHeight="1" x14ac:dyDescent="0.2">
      <c r="A83" s="40" t="s">
        <v>45</v>
      </c>
      <c r="B83" s="41"/>
      <c r="C83" s="41"/>
      <c r="D83" s="41"/>
      <c r="E83" s="41"/>
      <c r="F83" s="41"/>
      <c r="G83" s="41"/>
      <c r="H83" s="41"/>
      <c r="I83" s="42"/>
      <c r="J83" s="43" t="s">
        <v>46</v>
      </c>
    </row>
    <row r="84" spans="1:10" ht="15" customHeight="1" x14ac:dyDescent="0.2">
      <c r="A84" s="19">
        <v>2054</v>
      </c>
      <c r="B84" s="20">
        <v>44896.373563425928</v>
      </c>
      <c r="C84" s="19" t="s">
        <v>15</v>
      </c>
      <c r="D84" s="4" t="s">
        <v>16</v>
      </c>
      <c r="E84" s="6">
        <v>7756</v>
      </c>
      <c r="F84" s="31" t="s">
        <v>47</v>
      </c>
      <c r="G84" s="31"/>
      <c r="H84" s="31"/>
      <c r="I84" s="31"/>
      <c r="J84" s="43"/>
    </row>
    <row r="85" spans="1:10" ht="15" customHeight="1" x14ac:dyDescent="0.2">
      <c r="E85" s="44">
        <f>SUM(E84:E84)</f>
        <v>7756</v>
      </c>
      <c r="F85" s="14"/>
      <c r="G85" s="14"/>
      <c r="H85" s="14"/>
      <c r="I85" s="14"/>
      <c r="J85" s="43"/>
    </row>
  </sheetData>
  <mergeCells count="43">
    <mergeCell ref="J83:J85"/>
    <mergeCell ref="F84:I84"/>
    <mergeCell ref="F85:I85"/>
    <mergeCell ref="F76:I76"/>
    <mergeCell ref="F77:I77"/>
    <mergeCell ref="F78:I78"/>
    <mergeCell ref="F79:I79"/>
    <mergeCell ref="F80:I80"/>
    <mergeCell ref="A83:I83"/>
    <mergeCell ref="F70:I70"/>
    <mergeCell ref="F71:I71"/>
    <mergeCell ref="F72:I72"/>
    <mergeCell ref="F73:I73"/>
    <mergeCell ref="F74:I74"/>
    <mergeCell ref="F75:I75"/>
    <mergeCell ref="F64:I64"/>
    <mergeCell ref="F65:I65"/>
    <mergeCell ref="F66:I66"/>
    <mergeCell ref="F67:I67"/>
    <mergeCell ref="F68:I68"/>
    <mergeCell ref="F69:I69"/>
    <mergeCell ref="F58:I58"/>
    <mergeCell ref="F59:I59"/>
    <mergeCell ref="F60:I60"/>
    <mergeCell ref="F61:I61"/>
    <mergeCell ref="F62:I62"/>
    <mergeCell ref="F63:I63"/>
    <mergeCell ref="A49:I49"/>
    <mergeCell ref="J49:J80"/>
    <mergeCell ref="F50:I50"/>
    <mergeCell ref="F51:I51"/>
    <mergeCell ref="F52:I52"/>
    <mergeCell ref="F53:I53"/>
    <mergeCell ref="F54:I54"/>
    <mergeCell ref="F55:I55"/>
    <mergeCell ref="F56:I56"/>
    <mergeCell ref="F57:I57"/>
    <mergeCell ref="A42:I42"/>
    <mergeCell ref="J42:J46"/>
    <mergeCell ref="F43:I43"/>
    <mergeCell ref="F44:I44"/>
    <mergeCell ref="F45:I45"/>
    <mergeCell ref="F46:I46"/>
  </mergeCells>
  <pageMargins left="0.75" right="0.75" top="1" bottom="1" header="0.5" footer="0.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HAMER</dc:creator>
  <cp:lastModifiedBy>HAMER</cp:lastModifiedBy>
  <dcterms:created xsi:type="dcterms:W3CDTF">2023-09-04T21:55:57Z</dcterms:created>
  <dcterms:modified xsi:type="dcterms:W3CDTF">2023-09-04T23:19:13Z</dcterms:modified>
</cp:coreProperties>
</file>